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533" activeTab="0"/>
  </bookViews>
  <sheets>
    <sheet name="Расчёт расходов долгосрочный" sheetId="1" r:id="rId1"/>
  </sheets>
  <externalReferences>
    <externalReference r:id="rId4"/>
  </externalReferences>
  <definedNames>
    <definedName name="LONGTERM_1_CALC_AREA">'Расчёт расходов долгосрочный'!#REF!</definedName>
    <definedName name="LONGTERM_SECTION_5_12">'Расчёт расходов долгосрочный'!$D$68:$F$68</definedName>
    <definedName name="LONGTERM_SECTION_7">'Расчёт расходов долгосрочный'!$D$77:$F$77</definedName>
    <definedName name="NVV_BY_LEVELS_CALC_AREA_LONGTERM_PERIOD">'[1]НВВ по уровням'!$C$77,'[1]НВВ по уровням'!$C$90,'[1]НВВ по уровням'!$C$103,'[1]НВВ по уровням'!$C$116,'[1]НВВ по уровням'!$C$129</definedName>
    <definedName name="NVV_BY_LEVELS_COLUMN_3_LONGTERM_PERIOD">'[1]НВВ по уровням'!$F$77,'[1]НВВ по уровням'!$F$90,'[1]НВВ по уровням'!$F$103,'[1]НВВ по уровням'!$F$116,'[1]НВВ по уровням'!$F$129</definedName>
    <definedName name="RAB_3_CALC_AREA_FOR_RAB_VALIDATION">'[1]Свод'!$F$8,'[1]Свод'!$H$8,'[1]Свод'!$J$8:$N$8</definedName>
    <definedName name="RAB_TO_ZATRPLUS_SECTION_10_FOR_RAB_VALIDATION">'[1]Свод'!$F$107,'[1]Свод'!$H$107,'[1]Свод'!$J$107:$N$107</definedName>
  </definedNames>
  <calcPr fullCalcOnLoad="1"/>
</workbook>
</file>

<file path=xl/sharedStrings.xml><?xml version="1.0" encoding="utf-8"?>
<sst xmlns="http://schemas.openxmlformats.org/spreadsheetml/2006/main" count="201" uniqueCount="130">
  <si>
    <t>Расчёт подконтрольных расходов</t>
  </si>
  <si>
    <t>№ п/п</t>
  </si>
  <si>
    <t>Показатели</t>
  </si>
  <si>
    <t>Единица измерения</t>
  </si>
  <si>
    <t>2.1</t>
  </si>
  <si>
    <t>Материальные затраты</t>
  </si>
  <si>
    <t>тыс.руб.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</si>
  <si>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</si>
  <si>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</si>
  <si>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</si>
  <si>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</si>
  <si>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</si>
  <si>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</si>
  <si>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</si>
  <si>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</si>
  <si>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</si>
  <si>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</si>
  <si>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</si>
  <si>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</si>
  <si>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</si>
  <si>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</si>
  <si>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</si>
  <si>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</si>
  <si>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</si>
  <si>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</si>
  <si>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</si>
  <si>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</si>
  <si>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</si>
  <si>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</si>
  <si>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</si>
  <si>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</si>
  <si>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</si>
  <si>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</si>
  <si>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</si>
  <si>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</si>
  <si>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</si>
  <si>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</si>
  <si>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</si>
  <si>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</si>
  <si>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</si>
  <si>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</si>
  <si>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</si>
  <si>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</si>
  <si>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</si>
  <si>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</si>
  <si>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</si>
  <si>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</si>
  <si>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</si>
  <si>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</si>
  <si>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</si>
  <si>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</si>
  <si>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</si>
  <si>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</si>
  <si>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</si>
  <si>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</si>
  <si>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</si>
  <si>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</si>
  <si>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</si>
  <si>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</si>
  <si>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</si>
  <si>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</si>
  <si>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</si>
  <si>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</si>
  <si>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</si>
  <si>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</si>
  <si>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</si>
  <si>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</si>
  <si>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</si>
  <si>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</si>
  <si>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</si>
  <si>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</si>
  <si>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</si>
  <si>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</si>
  <si>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</si>
  <si>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</si>
  <si>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</si>
  <si>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</si>
  <si>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5.1</t>
  </si>
  <si>
    <t>Оплата услуг ОАО "ФСК ЕЭС"</t>
  </si>
  <si>
    <t>5.2</t>
  </si>
  <si>
    <t>Электроэнергия на хоз. нужды</t>
  </si>
  <si>
    <t>5.3</t>
  </si>
  <si>
    <t>Теплоэнергия</t>
  </si>
  <si>
    <t>5.4</t>
  </si>
  <si>
    <t>Плата за аренду имущества и лизинг</t>
  </si>
  <si>
    <t>5.5</t>
  </si>
  <si>
    <t>Налоги,всего, в т.ч.:</t>
  </si>
  <si>
    <t>5.5.1</t>
  </si>
  <si>
    <t>плата за землю</t>
  </si>
  <si>
    <t>5.5.2</t>
  </si>
  <si>
    <t>транспортный налог</t>
  </si>
  <si>
    <t>5.5.3</t>
  </si>
  <si>
    <t>Прочие налоги и сборы</t>
  </si>
  <si>
    <t>5.5.4</t>
  </si>
  <si>
    <t>Налог на имущество</t>
  </si>
  <si>
    <t>5.6</t>
  </si>
  <si>
    <t>Отчисления на социальные нужды (ЕСН)</t>
  </si>
  <si>
    <t>5.7</t>
  </si>
  <si>
    <t>Прочие неподконтрольные расходы</t>
  </si>
  <si>
    <t>5.8</t>
  </si>
  <si>
    <t>Налог на прибыль</t>
  </si>
  <si>
    <t>5.9</t>
  </si>
  <si>
    <t>Выпадающие доходы от технологического присоединения</t>
  </si>
  <si>
    <t>5.10</t>
  </si>
  <si>
    <t>Амортизация</t>
  </si>
  <si>
    <t>5.10.1</t>
  </si>
  <si>
    <t>Амортизация, учитываемая при налогообложении</t>
  </si>
  <si>
    <t>5.10.2</t>
  </si>
  <si>
    <t>Амортизация, не учитываемая при налогообложении</t>
  </si>
  <si>
    <t>5.11</t>
  </si>
  <si>
    <t>Погашение заёмных средств</t>
  </si>
  <si>
    <t>5.12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</si>
  <si>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</si>
  <si>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</si>
  <si>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</si>
  <si>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6</t>
  </si>
  <si>
    <t>7</t>
  </si>
  <si>
    <t>Необходимая валовая выручка, всего</t>
  </si>
  <si>
    <t>ООО "Энергетик" г.Ясный</t>
  </si>
  <si>
    <t>Предложение предприятия на 2016 год</t>
  </si>
  <si>
    <t>Утверждено Департаментом 2015 год</t>
  </si>
  <si>
    <t>Утверждено Департаментом 2016 год</t>
  </si>
  <si>
    <t>Начальник ПЭО                                                    Л.В. Липатова</t>
  </si>
  <si>
    <t>Предложение предприятия на 2017 год</t>
  </si>
  <si>
    <t>Предложение предприятия на 2018 год</t>
  </si>
  <si>
    <t>Предложение предприятия на 2019 год</t>
  </si>
  <si>
    <t>Утверждено Департаментом 2017 год</t>
  </si>
  <si>
    <t>Утверждено Департаментом 2018 год</t>
  </si>
  <si>
    <t>Утверждено Департаментом 2019 год</t>
  </si>
  <si>
    <t>Предложение предприятия по расчету НВВ на 2016-2019 гг.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</si>
</sst>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  <numFmt numFmtId="224" formatCode="#,##0_);[Red]\(#,##0\)"/>
    <numFmt numFmtId="225" formatCode="0_ ;\-0\ "/>
    <numFmt numFmtId="226" formatCode="#,##0.000_ ;\-#,##0.000\ "/>
    <numFmt numFmtId="227" formatCode="#,##0_ ;\-#,##0\ "/>
  </numFmts>
  <fonts count="60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2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i/>
      <sz val="11"/>
      <color indexed="8"/>
      <name val="Tahoma"/>
      <family val="2"/>
    </font>
    <font>
      <b/>
      <sz val="11"/>
      <color indexed="10"/>
      <name val="Tahoma"/>
      <family val="2"/>
    </font>
    <font>
      <i/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1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" fillId="23" borderId="8" applyNumberFormat="0" applyFont="0" applyAlignment="0" applyProtection="0"/>
    <xf numFmtId="0" fontId="30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Border="0">
      <alignment horizontal="center" vertical="center" wrapText="1"/>
      <protection/>
    </xf>
    <xf numFmtId="167" fontId="39" fillId="6" borderId="11">
      <alignment/>
      <protection/>
    </xf>
    <xf numFmtId="4" fontId="40" fillId="22" borderId="13" applyBorder="0">
      <alignment horizontal="right"/>
      <protection/>
    </xf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7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9" fontId="42" fillId="4" borderId="13">
      <alignment wrapTex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4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224" fontId="14" fillId="0" borderId="0">
      <alignment vertical="top"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4" borderId="0" applyBorder="0">
      <alignment horizontal="right"/>
      <protection/>
    </xf>
    <xf numFmtId="4" fontId="40" fillId="4" borderId="0" applyFont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111">
    <xf numFmtId="0" fontId="0" fillId="0" borderId="0" xfId="0" applyAlignment="1">
      <alignment/>
    </xf>
    <xf numFmtId="0" fontId="40" fillId="0" borderId="0" xfId="524" applyFont="1" applyAlignment="1" applyProtection="1">
      <alignment vertical="center"/>
      <protection/>
    </xf>
    <xf numFmtId="0" fontId="40" fillId="0" borderId="0" xfId="524" applyFont="1" applyFill="1" applyAlignment="1" applyProtection="1">
      <alignment vertical="center"/>
      <protection/>
    </xf>
    <xf numFmtId="0" fontId="47" fillId="0" borderId="0" xfId="524" applyFont="1" applyFill="1" applyBorder="1" applyAlignment="1" applyProtection="1">
      <alignment vertical="center"/>
      <protection/>
    </xf>
    <xf numFmtId="0" fontId="48" fillId="0" borderId="0" xfId="524" applyFont="1" applyAlignment="1" applyProtection="1">
      <alignment vertical="center"/>
      <protection/>
    </xf>
    <xf numFmtId="210" fontId="47" fillId="0" borderId="0" xfId="652" applyNumberFormat="1" applyFont="1" applyFill="1" applyBorder="1" applyAlignment="1" applyProtection="1">
      <alignment vertical="center"/>
      <protection/>
    </xf>
    <xf numFmtId="0" fontId="47" fillId="0" borderId="0" xfId="524" applyFont="1" applyFill="1" applyAlignment="1" applyProtection="1">
      <alignment vertical="center"/>
      <protection/>
    </xf>
    <xf numFmtId="210" fontId="47" fillId="0" borderId="0" xfId="652" applyNumberFormat="1" applyFont="1" applyFill="1" applyAlignment="1" applyProtection="1">
      <alignment vertical="center"/>
      <protection/>
    </xf>
    <xf numFmtId="210" fontId="40" fillId="0" borderId="0" xfId="652" applyNumberFormat="1" applyFont="1" applyFill="1" applyAlignment="1" applyProtection="1">
      <alignment vertical="center"/>
      <protection/>
    </xf>
    <xf numFmtId="0" fontId="40" fillId="0" borderId="0" xfId="524" applyFont="1" applyBorder="1" applyAlignment="1" applyProtection="1">
      <alignment vertical="center"/>
      <protection/>
    </xf>
    <xf numFmtId="0" fontId="50" fillId="0" borderId="0" xfId="524" applyFont="1" applyFill="1" applyBorder="1" applyAlignment="1" applyProtection="1">
      <alignment horizontal="center" vertical="center"/>
      <protection/>
    </xf>
    <xf numFmtId="0" fontId="40" fillId="0" borderId="0" xfId="524" applyFont="1" applyAlignment="1" applyProtection="1">
      <alignment horizontal="right" vertical="center"/>
      <protection/>
    </xf>
    <xf numFmtId="0" fontId="40" fillId="0" borderId="0" xfId="524" applyFont="1" applyBorder="1" applyAlignment="1" applyProtection="1">
      <alignment horizontal="right" vertical="center"/>
      <protection/>
    </xf>
    <xf numFmtId="0" fontId="51" fillId="0" borderId="13" xfId="524" applyFont="1" applyBorder="1" applyAlignment="1" applyProtection="1">
      <alignment horizontal="right" vertical="center"/>
      <protection/>
    </xf>
    <xf numFmtId="0" fontId="51" fillId="0" borderId="13" xfId="524" applyFont="1" applyBorder="1" applyAlignment="1" applyProtection="1">
      <alignment vertical="center"/>
      <protection/>
    </xf>
    <xf numFmtId="0" fontId="47" fillId="0" borderId="13" xfId="427" applyFont="1" applyFill="1" applyBorder="1" applyAlignment="1" applyProtection="1">
      <alignment horizontal="center" vertical="center" wrapText="1"/>
      <protection/>
    </xf>
    <xf numFmtId="0" fontId="51" fillId="0" borderId="13" xfId="524" applyFont="1" applyFill="1" applyBorder="1" applyAlignment="1" applyProtection="1">
      <alignment horizontal="center" vertical="center" wrapText="1"/>
      <protection/>
    </xf>
    <xf numFmtId="49" fontId="51" fillId="0" borderId="13" xfId="524" applyNumberFormat="1" applyFont="1" applyFill="1" applyBorder="1" applyAlignment="1" applyProtection="1">
      <alignment horizontal="center" vertical="center"/>
      <protection/>
    </xf>
    <xf numFmtId="0" fontId="52" fillId="0" borderId="13" xfId="524" applyFont="1" applyFill="1" applyBorder="1" applyAlignment="1" applyProtection="1">
      <alignment vertical="center" wrapText="1"/>
      <protection/>
    </xf>
    <xf numFmtId="0" fontId="52" fillId="0" borderId="13" xfId="524" applyFont="1" applyFill="1" applyBorder="1" applyAlignment="1" applyProtection="1">
      <alignment horizontal="center" vertical="center" wrapText="1"/>
      <protection/>
    </xf>
    <xf numFmtId="4" fontId="52" fillId="0" borderId="13" xfId="654" applyNumberFormat="1" applyFont="1" applyFill="1" applyBorder="1" applyAlignment="1" applyProtection="1">
      <alignment horizontal="right" vertical="center"/>
      <protection/>
    </xf>
    <xf numFmtId="4" fontId="52" fillId="24" borderId="13" xfId="654" applyNumberFormat="1" applyFont="1" applyFill="1" applyBorder="1" applyAlignment="1" applyProtection="1">
      <alignment horizontal="right" vertical="center"/>
      <protection/>
    </xf>
    <xf numFmtId="0" fontId="52" fillId="0" borderId="13" xfId="524" applyFont="1" applyFill="1" applyBorder="1" applyAlignment="1" applyProtection="1">
      <alignment horizontal="left" vertical="center" wrapText="1" indent="1"/>
      <protection/>
    </xf>
    <xf numFmtId="4" fontId="51" fillId="0" borderId="13" xfId="654" applyNumberFormat="1" applyFont="1" applyFill="1" applyBorder="1" applyAlignment="1" applyProtection="1">
      <alignment horizontal="right" vertical="center"/>
      <protection/>
    </xf>
    <xf numFmtId="0" fontId="52" fillId="0" borderId="13" xfId="524" applyFont="1" applyFill="1" applyBorder="1" applyAlignment="1" applyProtection="1">
      <alignment horizontal="left" vertical="center" indent="1"/>
      <protection/>
    </xf>
    <xf numFmtId="0" fontId="51" fillId="0" borderId="13" xfId="524" applyFont="1" applyFill="1" applyBorder="1" applyAlignment="1" applyProtection="1">
      <alignment horizontal="left" vertical="center" wrapText="1" indent="1"/>
      <protection/>
    </xf>
    <xf numFmtId="0" fontId="57" fillId="0" borderId="13" xfId="524" applyFont="1" applyFill="1" applyBorder="1" applyAlignment="1" applyProtection="1">
      <alignment horizontal="left" vertical="center" wrapText="1" indent="2"/>
      <protection/>
    </xf>
    <xf numFmtId="49" fontId="56" fillId="0" borderId="13" xfId="524" applyNumberFormat="1" applyFont="1" applyFill="1" applyBorder="1" applyAlignment="1" applyProtection="1">
      <alignment horizontal="center" vertical="center"/>
      <protection/>
    </xf>
    <xf numFmtId="0" fontId="55" fillId="0" borderId="13" xfId="524" applyFont="1" applyFill="1" applyBorder="1" applyAlignment="1" applyProtection="1">
      <alignment horizontal="left" vertical="center" wrapText="1" indent="1"/>
      <protection/>
    </xf>
    <xf numFmtId="0" fontId="55" fillId="0" borderId="13" xfId="524" applyFont="1" applyFill="1" applyBorder="1" applyAlignment="1" applyProtection="1">
      <alignment horizontal="center" vertical="center" wrapText="1"/>
      <protection/>
    </xf>
    <xf numFmtId="4" fontId="55" fillId="0" borderId="13" xfId="654" applyNumberFormat="1" applyFont="1" applyFill="1" applyBorder="1" applyAlignment="1" applyProtection="1">
      <alignment horizontal="right" vertical="center"/>
      <protection/>
    </xf>
    <xf numFmtId="4" fontId="55" fillId="24" borderId="13" xfId="654" applyNumberFormat="1" applyFont="1" applyFill="1" applyBorder="1" applyAlignment="1" applyProtection="1">
      <alignment horizontal="right" vertical="center"/>
      <protection/>
    </xf>
    <xf numFmtId="4" fontId="51" fillId="24" borderId="13" xfId="654" applyNumberFormat="1" applyFont="1" applyFill="1" applyBorder="1" applyAlignment="1" applyProtection="1">
      <alignment horizontal="right" vertical="center"/>
      <protection/>
    </xf>
    <xf numFmtId="0" fontId="52" fillId="0" borderId="13" xfId="0" applyFont="1" applyFill="1" applyBorder="1" applyAlignment="1" applyProtection="1">
      <alignment horizontal="left" vertical="center" wrapText="1" indent="1"/>
      <protection/>
    </xf>
    <xf numFmtId="4" fontId="56" fillId="0" borderId="13" xfId="654" applyNumberFormat="1" applyFont="1" applyFill="1" applyBorder="1" applyAlignment="1" applyProtection="1">
      <alignment horizontal="right" vertical="center"/>
      <protection/>
    </xf>
    <xf numFmtId="4" fontId="56" fillId="24" borderId="13" xfId="654" applyNumberFormat="1" applyFont="1" applyFill="1" applyBorder="1" applyAlignment="1" applyProtection="1">
      <alignment horizontal="right" vertical="center"/>
      <protection/>
    </xf>
    <xf numFmtId="49" fontId="58" fillId="0" borderId="13" xfId="524" applyNumberFormat="1" applyFont="1" applyFill="1" applyBorder="1" applyAlignment="1" applyProtection="1">
      <alignment horizontal="center" vertical="center"/>
      <protection/>
    </xf>
    <xf numFmtId="0" fontId="55" fillId="0" borderId="13" xfId="524" applyFont="1" applyFill="1" applyBorder="1" applyAlignment="1" applyProtection="1">
      <alignment vertical="center" wrapText="1"/>
      <protection/>
    </xf>
    <xf numFmtId="0" fontId="51" fillId="0" borderId="13" xfId="427" applyFont="1" applyFill="1" applyBorder="1" applyAlignment="1" applyProtection="1">
      <alignment horizontal="center" vertical="center" wrapText="1"/>
      <protection/>
    </xf>
    <xf numFmtId="49" fontId="51" fillId="0" borderId="13" xfId="427" applyNumberFormat="1" applyFont="1" applyFill="1" applyBorder="1" applyAlignment="1" applyProtection="1">
      <alignment horizontal="center" vertical="center" wrapText="1"/>
      <protection/>
    </xf>
    <xf numFmtId="0" fontId="52" fillId="0" borderId="13" xfId="427" applyFont="1" applyFill="1" applyBorder="1" applyAlignment="1" applyProtection="1">
      <alignment horizontal="left" vertical="center" wrapText="1"/>
      <protection/>
    </xf>
    <xf numFmtId="0" fontId="52" fillId="0" borderId="13" xfId="427" applyFont="1" applyFill="1" applyBorder="1" applyAlignment="1" applyProtection="1">
      <alignment horizontal="center" vertical="center" wrapText="1"/>
      <protection/>
    </xf>
    <xf numFmtId="4" fontId="52" fillId="0" borderId="13" xfId="655" applyNumberFormat="1" applyFont="1" applyFill="1" applyBorder="1" applyAlignment="1" applyProtection="1">
      <alignment horizontal="right" vertical="center"/>
      <protection/>
    </xf>
    <xf numFmtId="4" fontId="51" fillId="0" borderId="13" xfId="427" applyNumberFormat="1" applyFont="1" applyFill="1" applyBorder="1" applyAlignment="1" applyProtection="1">
      <alignment horizontal="right" vertical="center" wrapText="1"/>
      <protection locked="0"/>
    </xf>
    <xf numFmtId="0" fontId="51" fillId="24" borderId="13" xfId="524" applyFont="1" applyFill="1" applyBorder="1" applyAlignment="1" applyProtection="1">
      <alignment horizontal="right" vertical="center"/>
      <protection/>
    </xf>
    <xf numFmtId="4" fontId="52" fillId="0" borderId="13" xfId="427" applyNumberFormat="1" applyFont="1" applyFill="1" applyBorder="1" applyAlignment="1" applyProtection="1">
      <alignment horizontal="right" vertical="center" wrapText="1"/>
      <protection locked="0"/>
    </xf>
    <xf numFmtId="4" fontId="51" fillId="0" borderId="13" xfId="654" applyNumberFormat="1" applyFont="1" applyFill="1" applyBorder="1" applyAlignment="1" applyProtection="1">
      <alignment horizontal="right" vertical="center"/>
      <protection locked="0"/>
    </xf>
    <xf numFmtId="4" fontId="51" fillId="24" borderId="13" xfId="654" applyNumberFormat="1" applyFont="1" applyFill="1" applyBorder="1" applyAlignment="1" applyProtection="1">
      <alignment horizontal="right" vertical="center"/>
      <protection locked="0"/>
    </xf>
    <xf numFmtId="4" fontId="52" fillId="24" borderId="13" xfId="655" applyNumberFormat="1" applyFont="1" applyFill="1" applyBorder="1" applyAlignment="1" applyProtection="1">
      <alignment horizontal="right" vertical="center"/>
      <protection/>
    </xf>
    <xf numFmtId="0" fontId="57" fillId="0" borderId="13" xfId="524" applyFont="1" applyFill="1" applyBorder="1" applyAlignment="1" applyProtection="1">
      <alignment horizontal="left" vertical="center" wrapText="1" indent="1"/>
      <protection/>
    </xf>
    <xf numFmtId="4" fontId="51" fillId="0" borderId="13" xfId="655" applyNumberFormat="1" applyFont="1" applyFill="1" applyBorder="1" applyAlignment="1" applyProtection="1">
      <alignment horizontal="right" vertical="center"/>
      <protection locked="0"/>
    </xf>
    <xf numFmtId="0" fontId="59" fillId="0" borderId="13" xfId="524" applyFont="1" applyFill="1" applyBorder="1" applyAlignment="1" applyProtection="1">
      <alignment horizontal="left" vertical="center" wrapText="1" indent="1"/>
      <protection/>
    </xf>
    <xf numFmtId="0" fontId="52" fillId="0" borderId="13" xfId="427" applyFont="1" applyFill="1" applyBorder="1" applyAlignment="1" applyProtection="1">
      <alignment horizontal="left" vertical="center" wrapText="1" indent="1"/>
      <protection/>
    </xf>
    <xf numFmtId="2" fontId="51" fillId="24" borderId="13" xfId="524" applyNumberFormat="1" applyFont="1" applyFill="1" applyBorder="1" applyAlignment="1" applyProtection="1">
      <alignment horizontal="right" vertical="center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49" fontId="55" fillId="0" borderId="13" xfId="524" applyNumberFormat="1" applyFont="1" applyFill="1" applyBorder="1" applyAlignment="1" applyProtection="1">
      <alignment horizontal="center" vertical="center"/>
      <protection/>
    </xf>
    <xf numFmtId="49" fontId="56" fillId="0" borderId="13" xfId="523" applyNumberFormat="1" applyFont="1" applyFill="1" applyBorder="1" applyAlignment="1" applyProtection="1">
      <alignment horizontal="center" vertical="center"/>
      <protection/>
    </xf>
    <xf numFmtId="0" fontId="55" fillId="0" borderId="13" xfId="523" applyFont="1" applyFill="1" applyBorder="1" applyAlignment="1" applyProtection="1">
      <alignment vertical="center" wrapText="1"/>
      <protection/>
    </xf>
    <xf numFmtId="0" fontId="55" fillId="0" borderId="13" xfId="523" applyFont="1" applyFill="1" applyBorder="1" applyAlignment="1" applyProtection="1">
      <alignment horizontal="center" vertical="center" wrapText="1"/>
      <protection/>
    </xf>
    <xf numFmtId="4" fontId="51" fillId="0" borderId="13" xfId="524" applyNumberFormat="1" applyFont="1" applyFill="1" applyBorder="1" applyAlignment="1" applyProtection="1">
      <alignment vertical="center"/>
      <protection/>
    </xf>
    <xf numFmtId="4" fontId="51" fillId="0" borderId="13" xfId="653" applyNumberFormat="1" applyFont="1" applyFill="1" applyBorder="1" applyAlignment="1" applyProtection="1">
      <alignment horizontal="right" vertical="center"/>
      <protection locked="0"/>
    </xf>
    <xf numFmtId="4" fontId="51" fillId="0" borderId="13" xfId="524" applyNumberFormat="1" applyFont="1" applyFill="1" applyBorder="1" applyAlignment="1" applyProtection="1">
      <alignment horizontal="right" vertical="center"/>
      <protection/>
    </xf>
    <xf numFmtId="0" fontId="56" fillId="0" borderId="13" xfId="524" applyFont="1" applyFill="1" applyBorder="1" applyAlignment="1" applyProtection="1">
      <alignment vertical="center"/>
      <protection/>
    </xf>
    <xf numFmtId="4" fontId="56" fillId="0" borderId="13" xfId="524" applyNumberFormat="1" applyFont="1" applyFill="1" applyBorder="1" applyAlignment="1" applyProtection="1">
      <alignment vertical="center"/>
      <protection/>
    </xf>
    <xf numFmtId="4" fontId="56" fillId="0" borderId="13" xfId="524" applyNumberFormat="1" applyFont="1" applyFill="1" applyBorder="1" applyAlignment="1" applyProtection="1">
      <alignment horizontal="right" vertical="center"/>
      <protection/>
    </xf>
    <xf numFmtId="0" fontId="49" fillId="0" borderId="0" xfId="524" applyFont="1" applyAlignment="1" applyProtection="1">
      <alignment horizontal="center" vertical="center" wrapText="1"/>
      <protection/>
    </xf>
    <xf numFmtId="2" fontId="51" fillId="0" borderId="13" xfId="524" applyNumberFormat="1" applyFont="1" applyBorder="1" applyAlignment="1" applyProtection="1">
      <alignment vertical="center"/>
      <protection/>
    </xf>
    <xf numFmtId="0" fontId="49" fillId="0" borderId="16" xfId="532" applyNumberFormat="1" applyFont="1" applyFill="1" applyBorder="1" applyAlignment="1" applyProtection="1">
      <alignment horizontal="center" vertical="center" wrapText="1"/>
      <protection/>
    </xf>
    <xf numFmtId="0" fontId="49" fillId="0" borderId="0" xfId="53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0" fillId="0" borderId="16" xfId="524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0" borderId="13" xfId="427" applyFont="1" applyFill="1" applyBorder="1" applyAlignment="1" applyProtection="1">
      <alignment horizontal="center" wrapText="1"/>
      <protection/>
    </xf>
    <xf numFmtId="0" fontId="47" fillId="0" borderId="13" xfId="524" applyFont="1" applyBorder="1" applyAlignment="1" applyProtection="1">
      <alignment horizontal="center"/>
      <protection/>
    </xf>
    <xf numFmtId="0" fontId="51" fillId="0" borderId="13" xfId="524" applyFont="1" applyBorder="1" applyAlignment="1" applyProtection="1">
      <alignment horizontal="center" vertical="center"/>
      <protection/>
    </xf>
    <xf numFmtId="2" fontId="51" fillId="24" borderId="13" xfId="524" applyNumberFormat="1" applyFont="1" applyFill="1" applyBorder="1" applyAlignment="1" applyProtection="1">
      <alignment vertical="center"/>
      <protection/>
    </xf>
    <xf numFmtId="0" fontId="51" fillId="24" borderId="13" xfId="524" applyFont="1" applyFill="1" applyBorder="1" applyAlignment="1" applyProtection="1">
      <alignment vertical="center"/>
      <protection/>
    </xf>
    <xf numFmtId="0" fontId="54" fillId="24" borderId="13" xfId="524" applyFont="1" applyFill="1" applyBorder="1" applyAlignment="1" applyProtection="1">
      <alignment vertical="center"/>
      <protection/>
    </xf>
    <xf numFmtId="4" fontId="51" fillId="24" borderId="13" xfId="427" applyNumberFormat="1" applyFont="1" applyFill="1" applyBorder="1" applyAlignment="1" applyProtection="1">
      <alignment horizontal="right" vertical="center" wrapText="1"/>
      <protection locked="0"/>
    </xf>
    <xf numFmtId="0" fontId="40" fillId="0" borderId="13" xfId="524" applyFont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51" fillId="0" borderId="13" xfId="524" applyNumberFormat="1" applyFont="1" applyBorder="1" applyAlignment="1" applyProtection="1">
      <alignment horizontal="right" vertical="center"/>
      <protection/>
    </xf>
    <xf numFmtId="0" fontId="40" fillId="0" borderId="13" xfId="524" applyFont="1" applyBorder="1" applyAlignment="1" applyProtection="1">
      <alignment horizontal="right" vertical="center"/>
      <protection/>
    </xf>
    <xf numFmtId="0" fontId="49" fillId="0" borderId="0" xfId="524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Fill="1" applyBorder="1" applyAlignment="1" applyProtection="1">
      <alignment horizontal="center" vertical="center" wrapText="1"/>
      <protection/>
    </xf>
    <xf numFmtId="0" fontId="51" fillId="0" borderId="20" xfId="0" applyFont="1" applyFill="1" applyBorder="1" applyAlignment="1" applyProtection="1">
      <alignment horizontal="center" vertical="center" wrapText="1"/>
      <protection/>
    </xf>
    <xf numFmtId="0" fontId="49" fillId="0" borderId="17" xfId="532" applyNumberFormat="1" applyFont="1" applyFill="1" applyBorder="1" applyAlignment="1" applyProtection="1">
      <alignment horizontal="center" vertical="center" wrapText="1"/>
      <protection/>
    </xf>
    <xf numFmtId="0" fontId="49" fillId="0" borderId="21" xfId="53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49" fontId="52" fillId="0" borderId="19" xfId="427" applyNumberFormat="1" applyFont="1" applyFill="1" applyBorder="1" applyAlignment="1" applyProtection="1">
      <alignment horizontal="center" vertical="center" wrapText="1"/>
      <protection/>
    </xf>
    <xf numFmtId="49" fontId="52" fillId="0" borderId="20" xfId="427" applyNumberFormat="1" applyFont="1" applyFill="1" applyBorder="1" applyAlignment="1" applyProtection="1">
      <alignment horizontal="center" vertical="center" wrapText="1"/>
      <protection/>
    </xf>
    <xf numFmtId="0" fontId="52" fillId="0" borderId="19" xfId="427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vertical="center"/>
    </xf>
    <xf numFmtId="0" fontId="52" fillId="0" borderId="19" xfId="427" applyFont="1" applyFill="1" applyBorder="1" applyAlignment="1" applyProtection="1">
      <alignment horizontal="center" vertical="center" wrapText="1"/>
      <protection/>
    </xf>
    <xf numFmtId="0" fontId="53" fillId="0" borderId="20" xfId="0" applyFont="1" applyBorder="1" applyAlignment="1">
      <alignment vertical="center" wrapText="1"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49" fontId="52" fillId="0" borderId="13" xfId="427" applyNumberFormat="1" applyFont="1" applyFill="1" applyBorder="1" applyAlignment="1" applyProtection="1">
      <alignment horizontal="center" vertical="center" wrapText="1"/>
      <protection/>
    </xf>
    <xf numFmtId="0" fontId="51" fillId="0" borderId="13" xfId="524" applyFont="1" applyFill="1" applyBorder="1" applyAlignment="1" applyProtection="1">
      <alignment horizontal="center" vertical="center" wrapText="1"/>
      <protection/>
    </xf>
    <xf numFmtId="0" fontId="51" fillId="0" borderId="19" xfId="524" applyFont="1" applyFill="1" applyBorder="1" applyAlignment="1" applyProtection="1">
      <alignment horizontal="center" vertical="center" wrapText="1"/>
      <protection/>
    </xf>
    <xf numFmtId="0" fontId="51" fillId="0" borderId="20" xfId="524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 wrapText="1"/>
      <protection/>
    </xf>
    <xf numFmtId="0" fontId="51" fillId="0" borderId="23" xfId="0" applyFont="1" applyFill="1" applyBorder="1" applyAlignment="1" applyProtection="1">
      <alignment horizontal="center" vertical="center" wrapText="1"/>
      <protection/>
    </xf>
    <xf numFmtId="0" fontId="51" fillId="0" borderId="24" xfId="0" applyFont="1" applyFill="1" applyBorder="1" applyAlignment="1" applyProtection="1">
      <alignment horizontal="center" vertical="center" wrapText="1"/>
      <protection/>
    </xf>
  </cellXfs>
  <cellStyles count="656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2_наш последний RAB (28.09.10)" xfId="523"/>
    <cellStyle name="Обычный 2_НВВ - сети долгосрочный (15.07) - передано на оформление 2" xfId="524"/>
    <cellStyle name="Обычный 3" xfId="525"/>
    <cellStyle name="Обычный 4" xfId="526"/>
    <cellStyle name="Обычный 5" xfId="527"/>
    <cellStyle name="Обычный 6" xfId="528"/>
    <cellStyle name="Обычный 7" xfId="529"/>
    <cellStyle name="Обычный 8" xfId="530"/>
    <cellStyle name="Обычный 9" xfId="531"/>
    <cellStyle name="Обычный_НВВ 2009 постатейно свод по филиалам_09_02_09" xfId="532"/>
    <cellStyle name="Followed Hyperlink" xfId="533"/>
    <cellStyle name="Плохой" xfId="534"/>
    <cellStyle name="Плохой 2" xfId="535"/>
    <cellStyle name="Плохой 3" xfId="536"/>
    <cellStyle name="Плохой 4" xfId="537"/>
    <cellStyle name="Плохой 5" xfId="538"/>
    <cellStyle name="Плохой 6" xfId="539"/>
    <cellStyle name="Плохой 7" xfId="540"/>
    <cellStyle name="Плохой 8" xfId="541"/>
    <cellStyle name="Плохой 9" xfId="542"/>
    <cellStyle name="Поле ввода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ояснение 6" xfId="549"/>
    <cellStyle name="Пояснение 7" xfId="550"/>
    <cellStyle name="Пояснение 8" xfId="551"/>
    <cellStyle name="Пояснение 9" xfId="552"/>
    <cellStyle name="Примечание" xfId="553"/>
    <cellStyle name="Примечание 10" xfId="554"/>
    <cellStyle name="Примечание 11" xfId="555"/>
    <cellStyle name="Примечание 12" xfId="556"/>
    <cellStyle name="Примечание 2" xfId="557"/>
    <cellStyle name="Примечание 2 2" xfId="558"/>
    <cellStyle name="Примечание 2 3" xfId="559"/>
    <cellStyle name="Примечание 2 4" xfId="560"/>
    <cellStyle name="Примечание 2 5" xfId="561"/>
    <cellStyle name="Примечание 2 6" xfId="562"/>
    <cellStyle name="Примечание 2 7" xfId="563"/>
    <cellStyle name="Примечание 2 8" xfId="564"/>
    <cellStyle name="Примечание 2_Обновленный шаблон - Сбыт 23.06" xfId="565"/>
    <cellStyle name="Примечание 3" xfId="566"/>
    <cellStyle name="Примечание 3 2" xfId="567"/>
    <cellStyle name="Примечание 3 3" xfId="568"/>
    <cellStyle name="Примечание 3 4" xfId="569"/>
    <cellStyle name="Примечание 3 5" xfId="570"/>
    <cellStyle name="Примечание 3 6" xfId="571"/>
    <cellStyle name="Примечание 3 7" xfId="572"/>
    <cellStyle name="Примечание 3 8" xfId="573"/>
    <cellStyle name="Примечание 3_Обновленный шаблон - Сбыт 23.06" xfId="574"/>
    <cellStyle name="Примечание 4" xfId="575"/>
    <cellStyle name="Примечание 4 2" xfId="576"/>
    <cellStyle name="Примечание 4 3" xfId="577"/>
    <cellStyle name="Примечание 4 4" xfId="578"/>
    <cellStyle name="Примечание 4 5" xfId="579"/>
    <cellStyle name="Примечание 4 6" xfId="580"/>
    <cellStyle name="Примечание 4 7" xfId="581"/>
    <cellStyle name="Примечание 4 8" xfId="582"/>
    <cellStyle name="Примечание 4_Обновленный шаблон - Сбыт 23.06" xfId="583"/>
    <cellStyle name="Примечание 5" xfId="584"/>
    <cellStyle name="Примечание 5 2" xfId="585"/>
    <cellStyle name="Примечание 5 3" xfId="586"/>
    <cellStyle name="Примечание 5 4" xfId="587"/>
    <cellStyle name="Примечание 5 5" xfId="588"/>
    <cellStyle name="Примечание 5 6" xfId="589"/>
    <cellStyle name="Примечание 5 7" xfId="590"/>
    <cellStyle name="Примечание 5 8" xfId="591"/>
    <cellStyle name="Примечание 5_Обновленный шаблон - Сбыт 23.06" xfId="592"/>
    <cellStyle name="Примечание 6" xfId="593"/>
    <cellStyle name="Примечание 7" xfId="594"/>
    <cellStyle name="Примечание 8" xfId="595"/>
    <cellStyle name="Примечание 9" xfId="596"/>
    <cellStyle name="Percent" xfId="597"/>
    <cellStyle name="Процентный 2" xfId="598"/>
    <cellStyle name="Процентный 3" xfId="599"/>
    <cellStyle name="Процентный 4" xfId="600"/>
    <cellStyle name="Процентный 5" xfId="601"/>
    <cellStyle name="Связанная ячейка" xfId="602"/>
    <cellStyle name="Связанная ячейка 2" xfId="603"/>
    <cellStyle name="Связанная ячейка 3" xfId="604"/>
    <cellStyle name="Связанная ячейка 4" xfId="605"/>
    <cellStyle name="Связанная ячейка 5" xfId="606"/>
    <cellStyle name="Связанная ячейка 6" xfId="607"/>
    <cellStyle name="Связанная ячейка 7" xfId="608"/>
    <cellStyle name="Связанная ячейка 8" xfId="609"/>
    <cellStyle name="Связанная ячейка 9" xfId="610"/>
    <cellStyle name="Стиль 1" xfId="611"/>
    <cellStyle name="Стиль 1 2" xfId="612"/>
    <cellStyle name="ТЕКСТ" xfId="613"/>
    <cellStyle name="ТЕКСТ 2" xfId="614"/>
    <cellStyle name="ТЕКСТ 3" xfId="615"/>
    <cellStyle name="ТЕКСТ 4" xfId="616"/>
    <cellStyle name="ТЕКСТ 5" xfId="617"/>
    <cellStyle name="ТЕКСТ 6" xfId="618"/>
    <cellStyle name="ТЕКСТ 7" xfId="619"/>
    <cellStyle name="ТЕКСТ 8" xfId="620"/>
    <cellStyle name="Текст предупреждения" xfId="621"/>
    <cellStyle name="Текст предупреждения 2" xfId="622"/>
    <cellStyle name="Текст предупреждения 3" xfId="623"/>
    <cellStyle name="Текст предупреждения 4" xfId="624"/>
    <cellStyle name="Текст предупреждения 5" xfId="625"/>
    <cellStyle name="Текст предупреждения 6" xfId="626"/>
    <cellStyle name="Текст предупреждения 7" xfId="627"/>
    <cellStyle name="Текст предупреждения 8" xfId="628"/>
    <cellStyle name="Текст предупреждения 9" xfId="629"/>
    <cellStyle name="Текстовый" xfId="630"/>
    <cellStyle name="Текстовый 2" xfId="631"/>
    <cellStyle name="Текстовый 3" xfId="632"/>
    <cellStyle name="Текстовый 4" xfId="633"/>
    <cellStyle name="Текстовый 5" xfId="634"/>
    <cellStyle name="Текстовый 6" xfId="635"/>
    <cellStyle name="Текстовый 7" xfId="636"/>
    <cellStyle name="Текстовый 8" xfId="637"/>
    <cellStyle name="Текстовый_46EE(v6.1.1)" xfId="638"/>
    <cellStyle name="Тысячи [0]_3Com" xfId="639"/>
    <cellStyle name="Тысячи_3Com" xfId="640"/>
    <cellStyle name="ФИКСИРОВАННЫЙ" xfId="641"/>
    <cellStyle name="ФИКСИРОВАННЫЙ 2" xfId="642"/>
    <cellStyle name="ФИКСИРОВАННЫЙ 3" xfId="643"/>
    <cellStyle name="ФИКСИРОВАННЫЙ 4" xfId="644"/>
    <cellStyle name="ФИКСИРОВАННЫЙ 5" xfId="645"/>
    <cellStyle name="ФИКСИРОВАННЫЙ 6" xfId="646"/>
    <cellStyle name="ФИКСИРОВАННЫЙ 7" xfId="647"/>
    <cellStyle name="ФИКСИРОВАННЫЙ 8" xfId="648"/>
    <cellStyle name="Comma" xfId="649"/>
    <cellStyle name="Comma [0]" xfId="650"/>
    <cellStyle name="Финансовый 2" xfId="651"/>
    <cellStyle name="Финансовый 3" xfId="652"/>
    <cellStyle name="Формула" xfId="653"/>
    <cellStyle name="Формула_GRES.2007.5" xfId="654"/>
    <cellStyle name="Формула_НВВ - сети долгосрочный (15.07) - передано на оформление" xfId="655"/>
    <cellStyle name="ФормулаВБ" xfId="656"/>
    <cellStyle name="ФормулаНаКонтроль" xfId="657"/>
    <cellStyle name="Хороший" xfId="658"/>
    <cellStyle name="Хороший 2" xfId="659"/>
    <cellStyle name="Хороший 3" xfId="660"/>
    <cellStyle name="Хороший 4" xfId="661"/>
    <cellStyle name="Хороший 5" xfId="662"/>
    <cellStyle name="Хороший 6" xfId="663"/>
    <cellStyle name="Хороший 7" xfId="664"/>
    <cellStyle name="Хороший 8" xfId="665"/>
    <cellStyle name="Хороший 9" xfId="666"/>
    <cellStyle name="Џђћ–…ќ’ќ›‰" xfId="6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2;&#1072;&#1087;&#1077;&#1085;&#1082;&#1086;\&#1040;&#1074;&#1090;&#1086;&#1084;&#1072;&#1090;&#1080;&#1079;&#1072;&#1094;&#1080;&#1103;%20&#1089;%201.07.2012\&#1053;&#1042;&#1042;%20&#1085;&#1072;%20&#1076;&#1086;&#1083;&#1075;&#1086;&#1089;&#1088;&#1086;&#1095;&#1085;&#1099;&#1081;%20&#1087;&#1077;&#1088;&#1080;&#1086;&#1076;\16%20%20KOTEL.CALC.NVV.NE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8">
          <cell r="F8">
            <v>2010</v>
          </cell>
          <cell r="H8">
            <v>2011</v>
          </cell>
          <cell r="J8">
            <v>2012</v>
          </cell>
          <cell r="K8">
            <v>2013</v>
          </cell>
          <cell r="L8">
            <v>2014</v>
          </cell>
          <cell r="M8">
            <v>2015</v>
          </cell>
          <cell r="N8">
            <v>2016</v>
          </cell>
        </row>
        <row r="107">
          <cell r="F107">
            <v>0</v>
          </cell>
          <cell r="H107">
            <v>10484.9247809164</v>
          </cell>
          <cell r="J107">
            <v>9696.927094632654</v>
          </cell>
          <cell r="K107">
            <v>8640.915238267045</v>
          </cell>
          <cell r="L107">
            <v>8996.884928315661</v>
          </cell>
          <cell r="M107" t="e">
            <v>#REF!</v>
          </cell>
          <cell r="N107" t="e">
            <v>#REF!</v>
          </cell>
        </row>
      </sheetData>
      <sheetData sheetId="12">
        <row r="77">
          <cell r="C77">
            <v>2012</v>
          </cell>
          <cell r="F77">
            <v>0</v>
          </cell>
        </row>
        <row r="90">
          <cell r="C90">
            <v>2013</v>
          </cell>
          <cell r="F90">
            <v>0</v>
          </cell>
        </row>
        <row r="103">
          <cell r="C103">
            <v>2014</v>
          </cell>
          <cell r="F103">
            <v>0</v>
          </cell>
        </row>
        <row r="116">
          <cell r="C116">
            <v>2015</v>
          </cell>
          <cell r="F116">
            <v>0</v>
          </cell>
        </row>
        <row r="129">
          <cell r="C129">
            <v>2016</v>
          </cell>
          <cell r="F1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09"/>
  <sheetViews>
    <sheetView showGridLines="0" tabSelected="1" zoomScale="75" zoomScaleNormal="75" zoomScalePageLayoutView="0" workbookViewId="0" topLeftCell="A1">
      <pane xSplit="3" ySplit="2" topLeftCell="F3" activePane="bottomRight" state="frozen"/>
      <selection pane="topLeft" activeCell="C7" sqref="C7"/>
      <selection pane="topRight" activeCell="G7" sqref="G7"/>
      <selection pane="bottomLeft" activeCell="C17" sqref="C17"/>
      <selection pane="bottomRight" activeCell="H6" sqref="H6:H7"/>
    </sheetView>
  </sheetViews>
  <sheetFormatPr defaultColWidth="9.00390625" defaultRowHeight="12.75"/>
  <cols>
    <col min="1" max="1" width="8.75390625" style="1" customWidth="1"/>
    <col min="2" max="2" width="63.875" style="1" customWidth="1"/>
    <col min="3" max="3" width="11.125" style="1" customWidth="1"/>
    <col min="4" max="4" width="10.25390625" style="1" hidden="1" customWidth="1"/>
    <col min="5" max="5" width="3.875" style="1" hidden="1" customWidth="1"/>
    <col min="6" max="6" width="14.125" style="1" customWidth="1"/>
    <col min="7" max="7" width="14.25390625" style="11" customWidth="1"/>
    <col min="8" max="9" width="14.75390625" style="1" customWidth="1"/>
    <col min="10" max="10" width="15.00390625" style="1" customWidth="1"/>
    <col min="11" max="11" width="15.125" style="1" customWidth="1"/>
    <col min="12" max="16384" width="9.125" style="1" customWidth="1"/>
  </cols>
  <sheetData>
    <row r="1" spans="1:11" ht="18" customHeight="1">
      <c r="A1" s="84" t="s">
        <v>118</v>
      </c>
      <c r="B1" s="85"/>
      <c r="C1" s="85"/>
      <c r="D1" s="85"/>
      <c r="E1" s="85"/>
      <c r="F1" s="85"/>
      <c r="G1" s="85"/>
      <c r="H1" s="85"/>
      <c r="I1" s="86"/>
      <c r="J1" s="86"/>
      <c r="K1" s="86"/>
    </row>
    <row r="2" spans="1:11" ht="19.5" customHeight="1">
      <c r="A2" s="84" t="s">
        <v>129</v>
      </c>
      <c r="B2" s="85"/>
      <c r="C2" s="85"/>
      <c r="D2" s="85"/>
      <c r="E2" s="85"/>
      <c r="F2" s="85"/>
      <c r="G2" s="85"/>
      <c r="H2" s="85"/>
      <c r="I2" s="86"/>
      <c r="J2" s="86"/>
      <c r="K2" s="86"/>
    </row>
    <row r="3" spans="1:8" ht="19.5" customHeight="1">
      <c r="A3" s="65"/>
      <c r="B3" s="71"/>
      <c r="C3" s="71"/>
      <c r="D3" s="71"/>
      <c r="E3" s="71"/>
      <c r="F3" s="71"/>
      <c r="G3" s="71"/>
      <c r="H3" s="71"/>
    </row>
    <row r="4" spans="1:17" ht="19.5" customHeight="1">
      <c r="A4" s="84" t="s">
        <v>0</v>
      </c>
      <c r="B4" s="85"/>
      <c r="C4" s="85"/>
      <c r="D4" s="85"/>
      <c r="E4" s="85"/>
      <c r="F4" s="85"/>
      <c r="G4" s="85"/>
      <c r="H4" s="85"/>
      <c r="I4" s="86"/>
      <c r="J4" s="86"/>
      <c r="K4" s="86"/>
      <c r="L4" s="9"/>
      <c r="M4" s="9"/>
      <c r="N4" s="9"/>
      <c r="O4" s="9"/>
      <c r="P4" s="9"/>
      <c r="Q4" s="9"/>
    </row>
    <row r="5" spans="1:17" ht="5.25" customHeight="1">
      <c r="A5" s="65"/>
      <c r="B5" s="80"/>
      <c r="C5" s="80"/>
      <c r="D5" s="80"/>
      <c r="E5" s="80"/>
      <c r="F5" s="80"/>
      <c r="G5" s="80"/>
      <c r="H5" s="80"/>
      <c r="I5" s="81"/>
      <c r="J5" s="81"/>
      <c r="K5" s="81"/>
      <c r="L5" s="9"/>
      <c r="M5" s="9"/>
      <c r="N5" s="9"/>
      <c r="O5" s="9"/>
      <c r="P5" s="9"/>
      <c r="Q5" s="9"/>
    </row>
    <row r="6" spans="1:11" ht="26.25" customHeight="1">
      <c r="A6" s="104" t="s">
        <v>1</v>
      </c>
      <c r="B6" s="105" t="s">
        <v>2</v>
      </c>
      <c r="C6" s="105" t="s">
        <v>3</v>
      </c>
      <c r="D6" s="87" t="s">
        <v>120</v>
      </c>
      <c r="E6" s="100"/>
      <c r="F6" s="101"/>
      <c r="G6" s="89" t="s">
        <v>121</v>
      </c>
      <c r="H6" s="89" t="s">
        <v>121</v>
      </c>
      <c r="I6" s="89" t="s">
        <v>126</v>
      </c>
      <c r="J6" s="89" t="s">
        <v>127</v>
      </c>
      <c r="K6" s="89" t="s">
        <v>128</v>
      </c>
    </row>
    <row r="7" spans="1:11" ht="55.5" customHeight="1">
      <c r="A7" s="104"/>
      <c r="B7" s="105"/>
      <c r="C7" s="105"/>
      <c r="D7" s="108"/>
      <c r="E7" s="109"/>
      <c r="F7" s="110"/>
      <c r="G7" s="90"/>
      <c r="H7" s="90"/>
      <c r="I7" s="90"/>
      <c r="J7" s="90"/>
      <c r="K7" s="90"/>
    </row>
    <row r="8" spans="1:11" ht="15">
      <c r="A8" s="15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3">
        <v>8</v>
      </c>
      <c r="I8" s="73">
        <v>9</v>
      </c>
      <c r="J8" s="73">
        <v>10</v>
      </c>
      <c r="K8" s="73">
        <v>11</v>
      </c>
    </row>
    <row r="9" spans="1:11" ht="14.25">
      <c r="A9" s="17" t="s">
        <v>4</v>
      </c>
      <c r="B9" s="18" t="s">
        <v>5</v>
      </c>
      <c r="C9" s="19" t="s">
        <v>6</v>
      </c>
      <c r="D9" s="20">
        <v>939.1157999999999</v>
      </c>
      <c r="E9" s="20">
        <v>995.74</v>
      </c>
      <c r="F9" s="20">
        <v>1025.61</v>
      </c>
      <c r="G9" s="21">
        <v>1049.32</v>
      </c>
      <c r="H9" s="21">
        <v>1049.32</v>
      </c>
      <c r="I9" s="21">
        <v>1072.55</v>
      </c>
      <c r="J9" s="21">
        <v>1096.3</v>
      </c>
      <c r="K9" s="21">
        <v>1120.57</v>
      </c>
    </row>
    <row r="10" spans="1:11" ht="14.25">
      <c r="A10" s="17" t="s">
        <v>7</v>
      </c>
      <c r="B10" s="22" t="s">
        <v>8</v>
      </c>
      <c r="C10" s="19" t="s">
        <v>6</v>
      </c>
      <c r="D10" s="20">
        <v>0</v>
      </c>
      <c r="E10" s="20">
        <v>0</v>
      </c>
      <c r="F10" s="20">
        <v>0</v>
      </c>
      <c r="G10" s="21">
        <f>E10*1.054</f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4.25">
      <c r="A11" s="17" t="s">
        <v>9</v>
      </c>
      <c r="B11" s="22" t="s">
        <v>10</v>
      </c>
      <c r="C11" s="19" t="s">
        <v>6</v>
      </c>
      <c r="D11" s="20">
        <v>0</v>
      </c>
      <c r="E11" s="23">
        <v>0</v>
      </c>
      <c r="F11" s="23">
        <v>0</v>
      </c>
      <c r="G11" s="21">
        <f>E11*1.054</f>
        <v>0</v>
      </c>
      <c r="H11" s="66">
        <v>0</v>
      </c>
      <c r="I11" s="66">
        <v>0</v>
      </c>
      <c r="J11" s="66">
        <v>0</v>
      </c>
      <c r="K11" s="66">
        <v>0</v>
      </c>
    </row>
    <row r="12" spans="1:11" ht="14.25">
      <c r="A12" s="17" t="s">
        <v>11</v>
      </c>
      <c r="B12" s="22" t="s">
        <v>12</v>
      </c>
      <c r="C12" s="19" t="s">
        <v>6</v>
      </c>
      <c r="D12" s="20">
        <v>0</v>
      </c>
      <c r="E12" s="23">
        <v>0</v>
      </c>
      <c r="F12" s="23">
        <v>0</v>
      </c>
      <c r="G12" s="21">
        <f>E12*1.054</f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42.75">
      <c r="A13" s="17" t="s">
        <v>13</v>
      </c>
      <c r="B13" s="22" t="s">
        <v>14</v>
      </c>
      <c r="C13" s="19" t="s">
        <v>6</v>
      </c>
      <c r="D13" s="20">
        <v>939.1157999999999</v>
      </c>
      <c r="E13" s="23">
        <v>995.74</v>
      </c>
      <c r="F13" s="23">
        <v>1025.61</v>
      </c>
      <c r="G13" s="21">
        <v>1049.32</v>
      </c>
      <c r="H13" s="21">
        <f>H9</f>
        <v>1049.32</v>
      </c>
      <c r="I13" s="66">
        <v>1072.55</v>
      </c>
      <c r="J13" s="66">
        <v>1096.3</v>
      </c>
      <c r="K13" s="66">
        <v>1120.57</v>
      </c>
    </row>
    <row r="14" spans="1:11" ht="14.25">
      <c r="A14" s="17" t="s">
        <v>15</v>
      </c>
      <c r="B14" s="18" t="s">
        <v>16</v>
      </c>
      <c r="C14" s="19" t="s">
        <v>6</v>
      </c>
      <c r="D14" s="20">
        <v>3285.240195621384</v>
      </c>
      <c r="E14" s="23">
        <v>3483.31</v>
      </c>
      <c r="F14" s="23">
        <v>3587.81</v>
      </c>
      <c r="G14" s="21">
        <v>3670.76</v>
      </c>
      <c r="H14" s="21">
        <v>3670.76</v>
      </c>
      <c r="I14" s="66">
        <v>3752.03</v>
      </c>
      <c r="J14" s="66">
        <v>3835.1</v>
      </c>
      <c r="K14" s="66">
        <v>3920.01</v>
      </c>
    </row>
    <row r="15" spans="1:11" ht="14.25">
      <c r="A15" s="17" t="s">
        <v>17</v>
      </c>
      <c r="B15" s="18" t="s">
        <v>18</v>
      </c>
      <c r="C15" s="19" t="s">
        <v>6</v>
      </c>
      <c r="D15" s="20">
        <v>2612.48348</v>
      </c>
      <c r="E15" s="20">
        <v>2769.99</v>
      </c>
      <c r="F15" s="20">
        <v>2853.09</v>
      </c>
      <c r="G15" s="21">
        <v>2919.05</v>
      </c>
      <c r="H15" s="21">
        <v>2919.05</v>
      </c>
      <c r="I15" s="66">
        <v>2983.68</v>
      </c>
      <c r="J15" s="66">
        <v>3049.74</v>
      </c>
      <c r="K15" s="66">
        <v>3117.26</v>
      </c>
    </row>
    <row r="16" spans="1:11" ht="14.25">
      <c r="A16" s="17" t="s">
        <v>19</v>
      </c>
      <c r="B16" s="24" t="s">
        <v>20</v>
      </c>
      <c r="C16" s="19" t="s">
        <v>6</v>
      </c>
      <c r="D16" s="20">
        <v>501.92359999999996</v>
      </c>
      <c r="E16" s="23">
        <v>532.18</v>
      </c>
      <c r="F16" s="23">
        <v>548.15</v>
      </c>
      <c r="G16" s="21">
        <v>560.82</v>
      </c>
      <c r="H16" s="21">
        <v>560.82</v>
      </c>
      <c r="I16" s="66">
        <v>573.24</v>
      </c>
      <c r="J16" s="66">
        <v>585.93</v>
      </c>
      <c r="K16" s="66">
        <v>598.9</v>
      </c>
    </row>
    <row r="17" spans="1:11" ht="14.25">
      <c r="A17" s="17" t="s">
        <v>21</v>
      </c>
      <c r="B17" s="25" t="s">
        <v>22</v>
      </c>
      <c r="C17" s="16" t="s">
        <v>6</v>
      </c>
      <c r="D17" s="20">
        <v>2110.55988</v>
      </c>
      <c r="E17" s="23">
        <v>2237.81</v>
      </c>
      <c r="F17" s="23">
        <v>2304.94</v>
      </c>
      <c r="G17" s="21">
        <v>2358.23</v>
      </c>
      <c r="H17" s="21">
        <v>2358.23</v>
      </c>
      <c r="I17" s="66">
        <f>I15-I16</f>
        <v>2410.4399999999996</v>
      </c>
      <c r="J17" s="66">
        <f>J15-J16</f>
        <v>2463.81</v>
      </c>
      <c r="K17" s="66">
        <f>K15-K16</f>
        <v>2518.36</v>
      </c>
    </row>
    <row r="18" spans="1:11" ht="14.25">
      <c r="A18" s="17" t="s">
        <v>23</v>
      </c>
      <c r="B18" s="26" t="s">
        <v>24</v>
      </c>
      <c r="C18" s="19" t="s">
        <v>6</v>
      </c>
      <c r="D18" s="20">
        <v>0</v>
      </c>
      <c r="E18" s="23">
        <v>0</v>
      </c>
      <c r="F18" s="23">
        <v>0</v>
      </c>
      <c r="G18" s="21">
        <f aca="true" t="shared" si="0" ref="G18:K20">E18*1.054</f>
        <v>0</v>
      </c>
      <c r="H18" s="21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</row>
    <row r="19" spans="1:11" ht="14.25">
      <c r="A19" s="17" t="s">
        <v>25</v>
      </c>
      <c r="B19" s="26" t="s">
        <v>26</v>
      </c>
      <c r="C19" s="19" t="s">
        <v>6</v>
      </c>
      <c r="D19" s="20">
        <v>0</v>
      </c>
      <c r="E19" s="23">
        <v>0</v>
      </c>
      <c r="F19" s="23">
        <v>0</v>
      </c>
      <c r="G19" s="21">
        <f t="shared" si="0"/>
        <v>0</v>
      </c>
      <c r="H19" s="21">
        <f t="shared" si="0"/>
        <v>0</v>
      </c>
      <c r="I19" s="66">
        <f t="shared" si="0"/>
        <v>0</v>
      </c>
      <c r="J19" s="66">
        <f t="shared" si="0"/>
        <v>0</v>
      </c>
      <c r="K19" s="66">
        <f t="shared" si="0"/>
        <v>0</v>
      </c>
    </row>
    <row r="20" spans="1:11" ht="14.25">
      <c r="A20" s="17" t="s">
        <v>27</v>
      </c>
      <c r="B20" s="26" t="s">
        <v>28</v>
      </c>
      <c r="C20" s="19" t="s">
        <v>6</v>
      </c>
      <c r="D20" s="20">
        <v>0</v>
      </c>
      <c r="E20" s="23">
        <v>0</v>
      </c>
      <c r="F20" s="23">
        <v>0</v>
      </c>
      <c r="G20" s="20">
        <f t="shared" si="0"/>
        <v>0</v>
      </c>
      <c r="H20" s="20">
        <f t="shared" si="0"/>
        <v>0</v>
      </c>
      <c r="I20" s="66">
        <f t="shared" si="0"/>
        <v>0</v>
      </c>
      <c r="J20" s="66">
        <f t="shared" si="0"/>
        <v>0</v>
      </c>
      <c r="K20" s="66">
        <f t="shared" si="0"/>
        <v>0</v>
      </c>
    </row>
    <row r="21" spans="1:11" ht="14.25">
      <c r="A21" s="17" t="s">
        <v>29</v>
      </c>
      <c r="B21" s="26" t="s">
        <v>30</v>
      </c>
      <c r="C21" s="19" t="s">
        <v>6</v>
      </c>
      <c r="D21" s="20">
        <v>0</v>
      </c>
      <c r="E21" s="23">
        <v>0</v>
      </c>
      <c r="F21" s="23">
        <v>0</v>
      </c>
      <c r="G21" s="20">
        <f aca="true" t="shared" si="1" ref="G21:G32">E21*1.054</f>
        <v>0</v>
      </c>
      <c r="H21" s="21">
        <f aca="true" t="shared" si="2" ref="H21:K32">F21*1.054</f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</row>
    <row r="22" spans="1:11" ht="14.25">
      <c r="A22" s="17" t="s">
        <v>31</v>
      </c>
      <c r="B22" s="26" t="s">
        <v>32</v>
      </c>
      <c r="C22" s="19" t="s">
        <v>6</v>
      </c>
      <c r="D22" s="20">
        <v>0</v>
      </c>
      <c r="E22" s="23">
        <v>0</v>
      </c>
      <c r="F22" s="23">
        <v>0</v>
      </c>
      <c r="G22" s="20">
        <f t="shared" si="1"/>
        <v>0</v>
      </c>
      <c r="H22" s="21">
        <f t="shared" si="2"/>
        <v>0</v>
      </c>
      <c r="I22" s="66">
        <f t="shared" si="2"/>
        <v>0</v>
      </c>
      <c r="J22" s="66">
        <f t="shared" si="2"/>
        <v>0</v>
      </c>
      <c r="K22" s="66">
        <f t="shared" si="2"/>
        <v>0</v>
      </c>
    </row>
    <row r="23" spans="1:11" ht="14.25">
      <c r="A23" s="17" t="s">
        <v>33</v>
      </c>
      <c r="B23" s="26" t="s">
        <v>34</v>
      </c>
      <c r="C23" s="19" t="s">
        <v>6</v>
      </c>
      <c r="D23" s="20">
        <v>0</v>
      </c>
      <c r="E23" s="23">
        <v>0</v>
      </c>
      <c r="F23" s="23">
        <v>0</v>
      </c>
      <c r="G23" s="20">
        <f t="shared" si="1"/>
        <v>0</v>
      </c>
      <c r="H23" s="20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0</v>
      </c>
    </row>
    <row r="24" spans="1:11" ht="14.25">
      <c r="A24" s="17" t="s">
        <v>35</v>
      </c>
      <c r="B24" s="26" t="s">
        <v>36</v>
      </c>
      <c r="C24" s="19" t="s">
        <v>6</v>
      </c>
      <c r="D24" s="20">
        <v>0</v>
      </c>
      <c r="E24" s="23">
        <v>0</v>
      </c>
      <c r="F24" s="23">
        <v>0</v>
      </c>
      <c r="G24" s="20">
        <f t="shared" si="1"/>
        <v>0</v>
      </c>
      <c r="H24" s="21">
        <f t="shared" si="2"/>
        <v>0</v>
      </c>
      <c r="I24" s="66">
        <f t="shared" si="2"/>
        <v>0</v>
      </c>
      <c r="J24" s="66">
        <f t="shared" si="2"/>
        <v>0</v>
      </c>
      <c r="K24" s="66">
        <f t="shared" si="2"/>
        <v>0</v>
      </c>
    </row>
    <row r="25" spans="1:11" ht="14.25">
      <c r="A25" s="17" t="s">
        <v>37</v>
      </c>
      <c r="B25" s="26" t="s">
        <v>38</v>
      </c>
      <c r="C25" s="19" t="s">
        <v>6</v>
      </c>
      <c r="D25" s="20">
        <v>0</v>
      </c>
      <c r="E25" s="23">
        <v>0</v>
      </c>
      <c r="F25" s="23">
        <v>0</v>
      </c>
      <c r="G25" s="20">
        <f t="shared" si="1"/>
        <v>0</v>
      </c>
      <c r="H25" s="21">
        <f t="shared" si="2"/>
        <v>0</v>
      </c>
      <c r="I25" s="66">
        <f t="shared" si="2"/>
        <v>0</v>
      </c>
      <c r="J25" s="66">
        <f t="shared" si="2"/>
        <v>0</v>
      </c>
      <c r="K25" s="66">
        <f t="shared" si="2"/>
        <v>0</v>
      </c>
    </row>
    <row r="26" spans="1:11" ht="14.25">
      <c r="A26" s="17" t="s">
        <v>39</v>
      </c>
      <c r="B26" s="26" t="s">
        <v>40</v>
      </c>
      <c r="C26" s="19" t="s">
        <v>6</v>
      </c>
      <c r="D26" s="20">
        <v>0</v>
      </c>
      <c r="E26" s="23">
        <v>0</v>
      </c>
      <c r="F26" s="23">
        <v>0</v>
      </c>
      <c r="G26" s="20">
        <f t="shared" si="1"/>
        <v>0</v>
      </c>
      <c r="H26" s="20">
        <f t="shared" si="2"/>
        <v>0</v>
      </c>
      <c r="I26" s="66">
        <f t="shared" si="2"/>
        <v>0</v>
      </c>
      <c r="J26" s="66">
        <f t="shared" si="2"/>
        <v>0</v>
      </c>
      <c r="K26" s="66">
        <f t="shared" si="2"/>
        <v>0</v>
      </c>
    </row>
    <row r="27" spans="1:11" ht="28.5">
      <c r="A27" s="17" t="s">
        <v>41</v>
      </c>
      <c r="B27" s="26" t="s">
        <v>42</v>
      </c>
      <c r="C27" s="19" t="s">
        <v>6</v>
      </c>
      <c r="D27" s="20">
        <v>0</v>
      </c>
      <c r="E27" s="23">
        <v>0</v>
      </c>
      <c r="F27" s="23">
        <v>0</v>
      </c>
      <c r="G27" s="20">
        <f t="shared" si="1"/>
        <v>0</v>
      </c>
      <c r="H27" s="21">
        <f t="shared" si="2"/>
        <v>0</v>
      </c>
      <c r="I27" s="66">
        <f t="shared" si="2"/>
        <v>0</v>
      </c>
      <c r="J27" s="66">
        <f t="shared" si="2"/>
        <v>0</v>
      </c>
      <c r="K27" s="66">
        <f t="shared" si="2"/>
        <v>0</v>
      </c>
    </row>
    <row r="28" spans="1:11" ht="14.25">
      <c r="A28" s="17" t="s">
        <v>43</v>
      </c>
      <c r="B28" s="26" t="s">
        <v>44</v>
      </c>
      <c r="C28" s="19" t="s">
        <v>6</v>
      </c>
      <c r="D28" s="20">
        <v>0</v>
      </c>
      <c r="E28" s="23">
        <v>0</v>
      </c>
      <c r="F28" s="23">
        <v>0</v>
      </c>
      <c r="G28" s="20">
        <f t="shared" si="1"/>
        <v>0</v>
      </c>
      <c r="H28" s="21">
        <f t="shared" si="2"/>
        <v>0</v>
      </c>
      <c r="I28" s="66">
        <f t="shared" si="2"/>
        <v>0</v>
      </c>
      <c r="J28" s="66">
        <f t="shared" si="2"/>
        <v>0</v>
      </c>
      <c r="K28" s="66">
        <f t="shared" si="2"/>
        <v>0</v>
      </c>
    </row>
    <row r="29" spans="1:11" ht="14.25">
      <c r="A29" s="17" t="s">
        <v>45</v>
      </c>
      <c r="B29" s="26" t="s">
        <v>46</v>
      </c>
      <c r="C29" s="19" t="s">
        <v>6</v>
      </c>
      <c r="D29" s="20">
        <v>0</v>
      </c>
      <c r="E29" s="23">
        <v>0</v>
      </c>
      <c r="F29" s="23">
        <v>0</v>
      </c>
      <c r="G29" s="20">
        <f t="shared" si="1"/>
        <v>0</v>
      </c>
      <c r="H29" s="20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</row>
    <row r="30" spans="1:11" ht="14.25">
      <c r="A30" s="17" t="s">
        <v>47</v>
      </c>
      <c r="B30" s="26" t="s">
        <v>48</v>
      </c>
      <c r="C30" s="19" t="s">
        <v>6</v>
      </c>
      <c r="D30" s="20">
        <v>0</v>
      </c>
      <c r="E30" s="23">
        <v>0</v>
      </c>
      <c r="F30" s="23">
        <v>0</v>
      </c>
      <c r="G30" s="20">
        <f t="shared" si="1"/>
        <v>0</v>
      </c>
      <c r="H30" s="21">
        <f t="shared" si="2"/>
        <v>0</v>
      </c>
      <c r="I30" s="66">
        <f t="shared" si="2"/>
        <v>0</v>
      </c>
      <c r="J30" s="66">
        <f t="shared" si="2"/>
        <v>0</v>
      </c>
      <c r="K30" s="66">
        <f t="shared" si="2"/>
        <v>0</v>
      </c>
    </row>
    <row r="31" spans="1:11" ht="14.25">
      <c r="A31" s="17" t="s">
        <v>49</v>
      </c>
      <c r="B31" s="26" t="s">
        <v>50</v>
      </c>
      <c r="C31" s="19" t="s">
        <v>6</v>
      </c>
      <c r="D31" s="20">
        <v>0</v>
      </c>
      <c r="E31" s="23">
        <v>0</v>
      </c>
      <c r="F31" s="23">
        <v>0</v>
      </c>
      <c r="G31" s="20">
        <f t="shared" si="1"/>
        <v>0</v>
      </c>
      <c r="H31" s="21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0</v>
      </c>
    </row>
    <row r="32" spans="1:11" s="2" customFormat="1" ht="14.25">
      <c r="A32" s="17" t="s">
        <v>51</v>
      </c>
      <c r="B32" s="26" t="s">
        <v>52</v>
      </c>
      <c r="C32" s="19" t="s">
        <v>6</v>
      </c>
      <c r="D32" s="20">
        <v>0</v>
      </c>
      <c r="E32" s="23">
        <v>0</v>
      </c>
      <c r="F32" s="23">
        <v>0</v>
      </c>
      <c r="G32" s="21">
        <f t="shared" si="1"/>
        <v>0</v>
      </c>
      <c r="H32" s="20">
        <f t="shared" si="2"/>
        <v>0</v>
      </c>
      <c r="I32" s="66">
        <f t="shared" si="2"/>
        <v>0</v>
      </c>
      <c r="J32" s="66">
        <f t="shared" si="2"/>
        <v>0</v>
      </c>
      <c r="K32" s="66">
        <f t="shared" si="2"/>
        <v>0</v>
      </c>
    </row>
    <row r="33" spans="1:11" ht="14.25">
      <c r="A33" s="17" t="s">
        <v>53</v>
      </c>
      <c r="B33" s="26" t="s">
        <v>54</v>
      </c>
      <c r="C33" s="19" t="s">
        <v>6</v>
      </c>
      <c r="D33" s="20">
        <v>2110.55988</v>
      </c>
      <c r="E33" s="23">
        <v>2237.81</v>
      </c>
      <c r="F33" s="23">
        <v>2304.94</v>
      </c>
      <c r="G33" s="21">
        <v>2358.23</v>
      </c>
      <c r="H33" s="21">
        <v>2358.23</v>
      </c>
      <c r="I33" s="66">
        <f>I17</f>
        <v>2410.4399999999996</v>
      </c>
      <c r="J33" s="66">
        <f>J17</f>
        <v>2463.81</v>
      </c>
      <c r="K33" s="66">
        <f>K17</f>
        <v>2518.36</v>
      </c>
    </row>
    <row r="34" spans="1:11" ht="14.25">
      <c r="A34" s="27" t="s">
        <v>55</v>
      </c>
      <c r="B34" s="28" t="s">
        <v>56</v>
      </c>
      <c r="C34" s="29" t="s">
        <v>6</v>
      </c>
      <c r="D34" s="30">
        <v>0</v>
      </c>
      <c r="E34" s="30">
        <v>0</v>
      </c>
      <c r="F34" s="30">
        <v>0</v>
      </c>
      <c r="G34" s="31">
        <f aca="true" t="shared" si="3" ref="G34:G43">F34</f>
        <v>0</v>
      </c>
      <c r="H34" s="20">
        <f aca="true" t="shared" si="4" ref="H34:K37">F34*1.054</f>
        <v>0</v>
      </c>
      <c r="I34" s="66">
        <f t="shared" si="4"/>
        <v>0</v>
      </c>
      <c r="J34" s="66">
        <f t="shared" si="4"/>
        <v>0</v>
      </c>
      <c r="K34" s="66">
        <f t="shared" si="4"/>
        <v>0</v>
      </c>
    </row>
    <row r="35" spans="1:11" s="2" customFormat="1" ht="14.25">
      <c r="A35" s="17" t="s">
        <v>57</v>
      </c>
      <c r="B35" s="22" t="s">
        <v>58</v>
      </c>
      <c r="C35" s="19" t="s">
        <v>6</v>
      </c>
      <c r="D35" s="20">
        <v>0</v>
      </c>
      <c r="E35" s="23">
        <v>0</v>
      </c>
      <c r="F35" s="23">
        <v>0</v>
      </c>
      <c r="G35" s="32">
        <f t="shared" si="3"/>
        <v>0</v>
      </c>
      <c r="H35" s="21">
        <f t="shared" si="4"/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</row>
    <row r="36" spans="1:11" ht="14.25">
      <c r="A36" s="17" t="s">
        <v>59</v>
      </c>
      <c r="B36" s="33" t="s">
        <v>60</v>
      </c>
      <c r="C36" s="19" t="s">
        <v>6</v>
      </c>
      <c r="D36" s="20">
        <v>0</v>
      </c>
      <c r="E36" s="23">
        <v>0</v>
      </c>
      <c r="F36" s="23">
        <v>0</v>
      </c>
      <c r="G36" s="32">
        <f t="shared" si="3"/>
        <v>0</v>
      </c>
      <c r="H36" s="21">
        <f t="shared" si="4"/>
        <v>0</v>
      </c>
      <c r="I36" s="66">
        <f t="shared" si="4"/>
        <v>0</v>
      </c>
      <c r="J36" s="66">
        <f t="shared" si="4"/>
        <v>0</v>
      </c>
      <c r="K36" s="66">
        <f t="shared" si="4"/>
        <v>0</v>
      </c>
    </row>
    <row r="37" spans="1:11" ht="28.5">
      <c r="A37" s="17" t="s">
        <v>61</v>
      </c>
      <c r="B37" s="33" t="s">
        <v>62</v>
      </c>
      <c r="C37" s="19" t="s">
        <v>6</v>
      </c>
      <c r="D37" s="20">
        <v>0</v>
      </c>
      <c r="E37" s="23">
        <v>0</v>
      </c>
      <c r="F37" s="23">
        <v>0</v>
      </c>
      <c r="G37" s="32">
        <f t="shared" si="3"/>
        <v>0</v>
      </c>
      <c r="H37" s="20">
        <f t="shared" si="4"/>
        <v>0</v>
      </c>
      <c r="I37" s="66">
        <f t="shared" si="4"/>
        <v>0</v>
      </c>
      <c r="J37" s="66">
        <f t="shared" si="4"/>
        <v>0</v>
      </c>
      <c r="K37" s="66">
        <f t="shared" si="4"/>
        <v>0</v>
      </c>
    </row>
    <row r="38" spans="1:11" ht="14.25">
      <c r="A38" s="17" t="s">
        <v>63</v>
      </c>
      <c r="B38" s="22" t="s">
        <v>64</v>
      </c>
      <c r="C38" s="19" t="s">
        <v>6</v>
      </c>
      <c r="D38" s="20">
        <v>0</v>
      </c>
      <c r="E38" s="23">
        <v>0</v>
      </c>
      <c r="F38" s="23">
        <v>0</v>
      </c>
      <c r="G38" s="32">
        <f t="shared" si="3"/>
        <v>0</v>
      </c>
      <c r="H38" s="66">
        <v>0</v>
      </c>
      <c r="I38" s="66">
        <v>0</v>
      </c>
      <c r="J38" s="66">
        <v>0</v>
      </c>
      <c r="K38" s="66">
        <v>0</v>
      </c>
    </row>
    <row r="39" spans="1:11" ht="28.5">
      <c r="A39" s="27" t="s">
        <v>65</v>
      </c>
      <c r="B39" s="28" t="s">
        <v>66</v>
      </c>
      <c r="C39" s="29" t="s">
        <v>6</v>
      </c>
      <c r="D39" s="30">
        <v>92.1963</v>
      </c>
      <c r="E39" s="34">
        <v>97.75</v>
      </c>
      <c r="F39" s="34">
        <v>100.69</v>
      </c>
      <c r="G39" s="35">
        <f>G40+G41+G42+G43</f>
        <v>103.02</v>
      </c>
      <c r="H39" s="35">
        <v>103.02</v>
      </c>
      <c r="I39" s="35">
        <v>105.3</v>
      </c>
      <c r="J39" s="35">
        <v>107.63</v>
      </c>
      <c r="K39" s="35">
        <v>110.01</v>
      </c>
    </row>
    <row r="40" spans="1:11" ht="14.25">
      <c r="A40" s="17" t="s">
        <v>67</v>
      </c>
      <c r="B40" s="22" t="s">
        <v>68</v>
      </c>
      <c r="C40" s="19" t="s">
        <v>6</v>
      </c>
      <c r="D40" s="20">
        <v>0</v>
      </c>
      <c r="E40" s="23">
        <v>0</v>
      </c>
      <c r="F40" s="23">
        <v>0</v>
      </c>
      <c r="G40" s="32">
        <f t="shared" si="3"/>
        <v>0</v>
      </c>
      <c r="H40" s="23">
        <f>G40</f>
        <v>0</v>
      </c>
      <c r="I40" s="66">
        <v>0</v>
      </c>
      <c r="J40" s="66">
        <v>0</v>
      </c>
      <c r="K40" s="66">
        <v>0</v>
      </c>
    </row>
    <row r="41" spans="1:11" ht="28.5">
      <c r="A41" s="17" t="s">
        <v>69</v>
      </c>
      <c r="B41" s="22" t="s">
        <v>70</v>
      </c>
      <c r="C41" s="19" t="s">
        <v>6</v>
      </c>
      <c r="D41" s="20">
        <v>92.1963</v>
      </c>
      <c r="E41" s="23">
        <v>97.75</v>
      </c>
      <c r="F41" s="23">
        <v>100.69</v>
      </c>
      <c r="G41" s="32">
        <v>103.02</v>
      </c>
      <c r="H41" s="32">
        <v>103.02</v>
      </c>
      <c r="I41" s="66">
        <f>I39</f>
        <v>105.3</v>
      </c>
      <c r="J41" s="66">
        <f>J39</f>
        <v>107.63</v>
      </c>
      <c r="K41" s="66">
        <f>K39</f>
        <v>110.01</v>
      </c>
    </row>
    <row r="42" spans="1:11" ht="14.25">
      <c r="A42" s="17" t="s">
        <v>71</v>
      </c>
      <c r="B42" s="22" t="s">
        <v>72</v>
      </c>
      <c r="C42" s="19"/>
      <c r="D42" s="20">
        <v>0</v>
      </c>
      <c r="E42" s="23">
        <v>0</v>
      </c>
      <c r="F42" s="23">
        <v>0</v>
      </c>
      <c r="G42" s="23">
        <f t="shared" si="3"/>
        <v>0</v>
      </c>
      <c r="H42" s="23">
        <f>G42</f>
        <v>0</v>
      </c>
      <c r="I42" s="66"/>
      <c r="J42" s="66"/>
      <c r="K42" s="66"/>
    </row>
    <row r="43" spans="1:11" ht="14.25">
      <c r="A43" s="17" t="s">
        <v>73</v>
      </c>
      <c r="B43" s="22" t="s">
        <v>74</v>
      </c>
      <c r="C43" s="19" t="s">
        <v>6</v>
      </c>
      <c r="D43" s="20">
        <v>0</v>
      </c>
      <c r="E43" s="23">
        <v>0</v>
      </c>
      <c r="F43" s="23">
        <v>0</v>
      </c>
      <c r="G43" s="23">
        <f t="shared" si="3"/>
        <v>0</v>
      </c>
      <c r="H43" s="23">
        <f>G43</f>
        <v>0</v>
      </c>
      <c r="I43" s="66"/>
      <c r="J43" s="66"/>
      <c r="K43" s="66"/>
    </row>
    <row r="44" spans="1:11" ht="14.25">
      <c r="A44" s="36"/>
      <c r="B44" s="37" t="s">
        <v>75</v>
      </c>
      <c r="C44" s="29" t="s">
        <v>6</v>
      </c>
      <c r="D44" s="34">
        <f aca="true" t="shared" si="5" ref="D44:K44">D39+D34+D9+D14+D15</f>
        <v>6929.035775621383</v>
      </c>
      <c r="E44" s="34">
        <f t="shared" si="5"/>
        <v>7346.79</v>
      </c>
      <c r="F44" s="34">
        <f t="shared" si="5"/>
        <v>7567.2</v>
      </c>
      <c r="G44" s="34">
        <f t="shared" si="5"/>
        <v>7742.150000000001</v>
      </c>
      <c r="H44" s="34">
        <f t="shared" si="5"/>
        <v>7742.150000000001</v>
      </c>
      <c r="I44" s="35">
        <f t="shared" si="5"/>
        <v>7913.5599999999995</v>
      </c>
      <c r="J44" s="35">
        <f t="shared" si="5"/>
        <v>8088.7699999999995</v>
      </c>
      <c r="K44" s="35">
        <f t="shared" si="5"/>
        <v>8267.85</v>
      </c>
    </row>
    <row r="45" spans="1:8" ht="19.5">
      <c r="A45" s="91"/>
      <c r="B45" s="92"/>
      <c r="C45" s="92"/>
      <c r="D45" s="92"/>
      <c r="E45" s="92"/>
      <c r="F45" s="92"/>
      <c r="G45" s="92"/>
      <c r="H45" s="93"/>
    </row>
    <row r="46" spans="1:11" ht="15.75" customHeight="1">
      <c r="A46" s="84" t="s">
        <v>76</v>
      </c>
      <c r="B46" s="85"/>
      <c r="C46" s="85"/>
      <c r="D46" s="85"/>
      <c r="E46" s="85"/>
      <c r="F46" s="85"/>
      <c r="G46" s="85"/>
      <c r="H46" s="85"/>
      <c r="I46" s="86"/>
      <c r="J46" s="86"/>
      <c r="K46" s="86"/>
    </row>
    <row r="47" spans="1:8" ht="8.25" customHeight="1">
      <c r="A47" s="70"/>
      <c r="B47" s="10"/>
      <c r="C47" s="10"/>
      <c r="D47" s="10"/>
      <c r="E47" s="10"/>
      <c r="F47" s="10"/>
      <c r="G47" s="10"/>
      <c r="H47" s="69"/>
    </row>
    <row r="48" spans="1:11" ht="11.25" customHeight="1">
      <c r="A48" s="94" t="s">
        <v>1</v>
      </c>
      <c r="B48" s="106" t="s">
        <v>2</v>
      </c>
      <c r="C48" s="106" t="s">
        <v>3</v>
      </c>
      <c r="D48" s="87" t="s">
        <v>120</v>
      </c>
      <c r="E48" s="100"/>
      <c r="F48" s="101"/>
      <c r="G48" s="87" t="s">
        <v>121</v>
      </c>
      <c r="H48" s="89" t="s">
        <v>119</v>
      </c>
      <c r="I48" s="89" t="s">
        <v>123</v>
      </c>
      <c r="J48" s="89" t="s">
        <v>124</v>
      </c>
      <c r="K48" s="89" t="s">
        <v>125</v>
      </c>
    </row>
    <row r="49" spans="1:11" ht="58.5" customHeight="1">
      <c r="A49" s="95"/>
      <c r="B49" s="107"/>
      <c r="C49" s="107"/>
      <c r="D49" s="88"/>
      <c r="E49" s="102"/>
      <c r="F49" s="103"/>
      <c r="G49" s="88"/>
      <c r="H49" s="90"/>
      <c r="I49" s="90"/>
      <c r="J49" s="90"/>
      <c r="K49" s="90"/>
    </row>
    <row r="50" spans="1:11" ht="14.25">
      <c r="A50" s="38">
        <v>1</v>
      </c>
      <c r="B50" s="38">
        <v>2</v>
      </c>
      <c r="C50" s="38">
        <v>3</v>
      </c>
      <c r="D50" s="38">
        <v>4</v>
      </c>
      <c r="E50" s="38">
        <v>5</v>
      </c>
      <c r="F50" s="38">
        <v>6</v>
      </c>
      <c r="G50" s="38">
        <v>7</v>
      </c>
      <c r="H50" s="74">
        <v>8</v>
      </c>
      <c r="I50" s="74">
        <v>9</v>
      </c>
      <c r="J50" s="74">
        <v>10</v>
      </c>
      <c r="K50" s="74">
        <v>11</v>
      </c>
    </row>
    <row r="51" spans="1:11" ht="14.25">
      <c r="A51" s="39" t="s">
        <v>77</v>
      </c>
      <c r="B51" s="40" t="s">
        <v>78</v>
      </c>
      <c r="C51" s="41" t="s">
        <v>6</v>
      </c>
      <c r="D51" s="42">
        <v>0</v>
      </c>
      <c r="E51" s="43">
        <v>19673.47</v>
      </c>
      <c r="F51" s="43">
        <v>20558.68</v>
      </c>
      <c r="G51" s="43">
        <v>21034</v>
      </c>
      <c r="H51" s="78">
        <v>21034</v>
      </c>
      <c r="I51" s="48">
        <f>H51*1.051</f>
        <v>22106.734</v>
      </c>
      <c r="J51" s="48">
        <f>I51*1.051</f>
        <v>23234.177433999997</v>
      </c>
      <c r="K51" s="48">
        <f>J51*1.051</f>
        <v>24419.120483133996</v>
      </c>
    </row>
    <row r="52" spans="1:11" ht="14.25">
      <c r="A52" s="39" t="s">
        <v>79</v>
      </c>
      <c r="B52" s="40" t="s">
        <v>80</v>
      </c>
      <c r="C52" s="41" t="s">
        <v>6</v>
      </c>
      <c r="D52" s="42">
        <v>0</v>
      </c>
      <c r="E52" s="45"/>
      <c r="F52" s="45"/>
      <c r="G52" s="44"/>
      <c r="H52" s="14"/>
      <c r="I52" s="48"/>
      <c r="J52" s="48"/>
      <c r="K52" s="48"/>
    </row>
    <row r="53" spans="1:11" ht="14.25">
      <c r="A53" s="39" t="s">
        <v>81</v>
      </c>
      <c r="B53" s="40" t="s">
        <v>82</v>
      </c>
      <c r="C53" s="41" t="s">
        <v>6</v>
      </c>
      <c r="D53" s="42">
        <v>0</v>
      </c>
      <c r="E53" s="45"/>
      <c r="F53" s="45"/>
      <c r="G53" s="44"/>
      <c r="H53" s="14"/>
      <c r="I53" s="48"/>
      <c r="J53" s="48"/>
      <c r="K53" s="48"/>
    </row>
    <row r="54" spans="1:11" ht="14.25">
      <c r="A54" s="39" t="s">
        <v>83</v>
      </c>
      <c r="B54" s="18" t="s">
        <v>84</v>
      </c>
      <c r="C54" s="19" t="s">
        <v>6</v>
      </c>
      <c r="D54" s="42">
        <v>116.39399999999999</v>
      </c>
      <c r="E54" s="46">
        <v>114</v>
      </c>
      <c r="F54" s="46">
        <v>114</v>
      </c>
      <c r="G54" s="47">
        <v>114</v>
      </c>
      <c r="H54" s="75">
        <f>(177.631+5.295)/1.18</f>
        <v>155.0220338983051</v>
      </c>
      <c r="I54" s="48">
        <f>H54*1.051</f>
        <v>162.92815762711865</v>
      </c>
      <c r="J54" s="48">
        <f>I54*1.051</f>
        <v>171.2374936661017</v>
      </c>
      <c r="K54" s="48">
        <f>J54*1.051</f>
        <v>179.97060584307286</v>
      </c>
    </row>
    <row r="55" spans="1:11" ht="14.25">
      <c r="A55" s="39" t="s">
        <v>85</v>
      </c>
      <c r="B55" s="18" t="s">
        <v>86</v>
      </c>
      <c r="C55" s="19" t="s">
        <v>6</v>
      </c>
      <c r="D55" s="42">
        <v>0</v>
      </c>
      <c r="E55" s="42">
        <v>0</v>
      </c>
      <c r="F55" s="42">
        <v>0</v>
      </c>
      <c r="G55" s="48">
        <f>G59</f>
        <v>0</v>
      </c>
      <c r="H55" s="48">
        <f>H59</f>
        <v>0</v>
      </c>
      <c r="I55" s="48">
        <v>0</v>
      </c>
      <c r="J55" s="48">
        <v>0</v>
      </c>
      <c r="K55" s="48">
        <v>0</v>
      </c>
    </row>
    <row r="56" spans="1:11" ht="14.25">
      <c r="A56" s="17" t="s">
        <v>87</v>
      </c>
      <c r="B56" s="49" t="s">
        <v>88</v>
      </c>
      <c r="C56" s="19" t="s">
        <v>6</v>
      </c>
      <c r="D56" s="42">
        <v>0</v>
      </c>
      <c r="E56" s="50"/>
      <c r="F56" s="50"/>
      <c r="G56" s="13"/>
      <c r="H56" s="76"/>
      <c r="I56" s="48"/>
      <c r="J56" s="48"/>
      <c r="K56" s="48"/>
    </row>
    <row r="57" spans="1:12" ht="14.25">
      <c r="A57" s="17" t="s">
        <v>89</v>
      </c>
      <c r="B57" s="49" t="s">
        <v>90</v>
      </c>
      <c r="C57" s="19" t="s">
        <v>6</v>
      </c>
      <c r="D57" s="42">
        <v>0</v>
      </c>
      <c r="E57" s="50"/>
      <c r="F57" s="50"/>
      <c r="G57" s="13"/>
      <c r="H57" s="76"/>
      <c r="I57" s="48"/>
      <c r="J57" s="48"/>
      <c r="K57" s="48"/>
      <c r="L57" s="11"/>
    </row>
    <row r="58" spans="1:11" ht="14.25">
      <c r="A58" s="17" t="s">
        <v>91</v>
      </c>
      <c r="B58" s="49" t="s">
        <v>92</v>
      </c>
      <c r="C58" s="19" t="s">
        <v>6</v>
      </c>
      <c r="D58" s="42">
        <v>0</v>
      </c>
      <c r="E58" s="50"/>
      <c r="F58" s="50"/>
      <c r="G58" s="13"/>
      <c r="H58" s="76"/>
      <c r="I58" s="48"/>
      <c r="J58" s="48"/>
      <c r="K58" s="48"/>
    </row>
    <row r="59" spans="1:11" s="4" customFormat="1" ht="14.25">
      <c r="A59" s="17" t="s">
        <v>93</v>
      </c>
      <c r="B59" s="51" t="s">
        <v>94</v>
      </c>
      <c r="C59" s="16" t="s">
        <v>6</v>
      </c>
      <c r="D59" s="42">
        <v>0</v>
      </c>
      <c r="E59" s="50"/>
      <c r="F59" s="50"/>
      <c r="G59" s="42"/>
      <c r="H59" s="77"/>
      <c r="I59" s="48"/>
      <c r="J59" s="48"/>
      <c r="K59" s="48"/>
    </row>
    <row r="60" spans="1:11" ht="14.25">
      <c r="A60" s="17" t="s">
        <v>95</v>
      </c>
      <c r="B60" s="40" t="s">
        <v>96</v>
      </c>
      <c r="C60" s="19" t="s">
        <v>6</v>
      </c>
      <c r="D60" s="42">
        <v>998.71</v>
      </c>
      <c r="E60" s="42">
        <v>1058.93</v>
      </c>
      <c r="F60" s="42">
        <v>1090.69</v>
      </c>
      <c r="G60" s="48">
        <v>1115.91</v>
      </c>
      <c r="H60" s="75">
        <v>1115.91</v>
      </c>
      <c r="I60" s="48">
        <v>1140.62</v>
      </c>
      <c r="J60" s="48">
        <v>1165.87</v>
      </c>
      <c r="K60" s="48">
        <v>1191.68</v>
      </c>
    </row>
    <row r="61" spans="1:11" ht="14.25">
      <c r="A61" s="17" t="s">
        <v>97</v>
      </c>
      <c r="B61" s="40" t="s">
        <v>98</v>
      </c>
      <c r="C61" s="19" t="s">
        <v>6</v>
      </c>
      <c r="D61" s="50"/>
      <c r="E61" s="50"/>
      <c r="F61" s="50"/>
      <c r="G61" s="44"/>
      <c r="H61" s="76"/>
      <c r="I61" s="48"/>
      <c r="J61" s="48"/>
      <c r="K61" s="48"/>
    </row>
    <row r="62" spans="1:11" ht="14.25">
      <c r="A62" s="17" t="s">
        <v>99</v>
      </c>
      <c r="B62" s="40" t="s">
        <v>100</v>
      </c>
      <c r="C62" s="19" t="s">
        <v>6</v>
      </c>
      <c r="D62" s="42">
        <v>23.048390499999993</v>
      </c>
      <c r="E62" s="42">
        <v>24.44</v>
      </c>
      <c r="F62" s="42">
        <v>25.17</v>
      </c>
      <c r="G62" s="48">
        <v>25.75</v>
      </c>
      <c r="H62" s="48">
        <v>25.75</v>
      </c>
      <c r="I62" s="48">
        <f aca="true" t="shared" si="6" ref="I62:K63">H62*1.051</f>
        <v>27.06325</v>
      </c>
      <c r="J62" s="48">
        <f t="shared" si="6"/>
        <v>28.443475749999998</v>
      </c>
      <c r="K62" s="48">
        <f t="shared" si="6"/>
        <v>29.894093013249996</v>
      </c>
    </row>
    <row r="63" spans="1:11" ht="14.25">
      <c r="A63" s="17" t="s">
        <v>101</v>
      </c>
      <c r="B63" s="40" t="s">
        <v>102</v>
      </c>
      <c r="C63" s="19" t="s">
        <v>6</v>
      </c>
      <c r="D63" s="46">
        <v>31.35</v>
      </c>
      <c r="E63" s="46">
        <v>95.53</v>
      </c>
      <c r="F63" s="46">
        <v>275.41</v>
      </c>
      <c r="G63" s="47">
        <v>66.93</v>
      </c>
      <c r="H63" s="75">
        <v>53.22</v>
      </c>
      <c r="I63" s="48">
        <f t="shared" si="6"/>
        <v>55.934219999999996</v>
      </c>
      <c r="J63" s="48">
        <f t="shared" si="6"/>
        <v>58.786865219999996</v>
      </c>
      <c r="K63" s="48">
        <f t="shared" si="6"/>
        <v>61.78499534621999</v>
      </c>
    </row>
    <row r="64" spans="1:11" ht="14.25">
      <c r="A64" s="17" t="s">
        <v>103</v>
      </c>
      <c r="B64" s="40" t="s">
        <v>104</v>
      </c>
      <c r="C64" s="19" t="s">
        <v>6</v>
      </c>
      <c r="D64" s="42">
        <v>59.197261999999995</v>
      </c>
      <c r="E64" s="42">
        <v>116.3</v>
      </c>
      <c r="F64" s="42">
        <v>116.3</v>
      </c>
      <c r="G64" s="47">
        <v>116.3</v>
      </c>
      <c r="H64" s="75">
        <v>116.3</v>
      </c>
      <c r="I64" s="42">
        <v>116.3</v>
      </c>
      <c r="J64" s="47">
        <v>116.3</v>
      </c>
      <c r="K64" s="75">
        <v>116.3</v>
      </c>
    </row>
    <row r="65" spans="1:11" ht="14.25">
      <c r="A65" s="17" t="s">
        <v>105</v>
      </c>
      <c r="B65" s="52" t="s">
        <v>106</v>
      </c>
      <c r="C65" s="19" t="s">
        <v>6</v>
      </c>
      <c r="D65" s="42">
        <v>59.2</v>
      </c>
      <c r="E65" s="46">
        <v>116.3</v>
      </c>
      <c r="F65" s="46">
        <v>116.3</v>
      </c>
      <c r="G65" s="53">
        <v>116.3</v>
      </c>
      <c r="H65" s="75">
        <f>H64</f>
        <v>116.3</v>
      </c>
      <c r="I65" s="75">
        <f>I64</f>
        <v>116.3</v>
      </c>
      <c r="J65" s="75">
        <f>J64</f>
        <v>116.3</v>
      </c>
      <c r="K65" s="75">
        <f>K64</f>
        <v>116.3</v>
      </c>
    </row>
    <row r="66" spans="1:11" ht="14.25">
      <c r="A66" s="17" t="s">
        <v>107</v>
      </c>
      <c r="B66" s="52" t="s">
        <v>108</v>
      </c>
      <c r="C66" s="19" t="s">
        <v>6</v>
      </c>
      <c r="D66" s="42">
        <v>-0.0027380000000079008</v>
      </c>
      <c r="E66" s="42">
        <v>-0.0027380000000079008</v>
      </c>
      <c r="F66" s="42">
        <v>-0.0027380000000079008</v>
      </c>
      <c r="G66" s="53">
        <v>0</v>
      </c>
      <c r="H66" s="66">
        <v>0</v>
      </c>
      <c r="I66" s="66">
        <v>0</v>
      </c>
      <c r="J66" s="66">
        <v>0</v>
      </c>
      <c r="K66" s="66">
        <v>0</v>
      </c>
    </row>
    <row r="67" spans="1:11" ht="14.25">
      <c r="A67" s="17" t="s">
        <v>109</v>
      </c>
      <c r="B67" s="54" t="s">
        <v>110</v>
      </c>
      <c r="C67" s="19" t="s">
        <v>6</v>
      </c>
      <c r="D67" s="42">
        <v>0</v>
      </c>
      <c r="E67" s="46"/>
      <c r="F67" s="46"/>
      <c r="G67" s="44"/>
      <c r="H67" s="14"/>
      <c r="I67" s="48"/>
      <c r="J67" s="48"/>
      <c r="K67" s="48"/>
    </row>
    <row r="68" spans="1:11" ht="14.25">
      <c r="A68" s="17" t="s">
        <v>111</v>
      </c>
      <c r="B68" s="40" t="s">
        <v>112</v>
      </c>
      <c r="C68" s="19" t="s">
        <v>6</v>
      </c>
      <c r="D68" s="42">
        <v>0</v>
      </c>
      <c r="E68" s="46"/>
      <c r="F68" s="46"/>
      <c r="G68" s="13"/>
      <c r="H68" s="14"/>
      <c r="I68" s="79"/>
      <c r="J68" s="79"/>
      <c r="K68" s="79"/>
    </row>
    <row r="69" spans="1:11" ht="14.25">
      <c r="A69" s="55"/>
      <c r="B69" s="37" t="s">
        <v>113</v>
      </c>
      <c r="C69" s="29" t="s">
        <v>6</v>
      </c>
      <c r="D69" s="34">
        <f>D54+D60+D62+D63+D64+D65</f>
        <v>1287.8996525</v>
      </c>
      <c r="E69" s="34">
        <f>E51+E54+E55+E60+E63+E64+E62</f>
        <v>21082.67</v>
      </c>
      <c r="F69" s="34">
        <f aca="true" t="shared" si="7" ref="F69:K69">F51+F54+F60+F62+F63+F64</f>
        <v>22180.249999999996</v>
      </c>
      <c r="G69" s="34">
        <f t="shared" si="7"/>
        <v>22472.89</v>
      </c>
      <c r="H69" s="34">
        <f t="shared" si="7"/>
        <v>22500.202033898306</v>
      </c>
      <c r="I69" s="34">
        <f t="shared" si="7"/>
        <v>23609.579627627114</v>
      </c>
      <c r="J69" s="34">
        <f t="shared" si="7"/>
        <v>24774.815268636095</v>
      </c>
      <c r="K69" s="34">
        <f t="shared" si="7"/>
        <v>25998.750177336537</v>
      </c>
    </row>
    <row r="70" spans="1:8" ht="19.5">
      <c r="A70" s="91"/>
      <c r="B70" s="92"/>
      <c r="C70" s="92"/>
      <c r="D70" s="92"/>
      <c r="E70" s="92"/>
      <c r="F70" s="92"/>
      <c r="G70" s="92"/>
      <c r="H70" s="93"/>
    </row>
    <row r="71" spans="1:11" ht="19.5" customHeight="1">
      <c r="A71" s="84" t="s">
        <v>114</v>
      </c>
      <c r="B71" s="85"/>
      <c r="C71" s="85"/>
      <c r="D71" s="85"/>
      <c r="E71" s="85"/>
      <c r="F71" s="85"/>
      <c r="G71" s="85"/>
      <c r="H71" s="85"/>
      <c r="I71" s="86"/>
      <c r="J71" s="86"/>
      <c r="K71" s="86"/>
    </row>
    <row r="72" spans="1:8" ht="8.25" customHeight="1">
      <c r="A72" s="67"/>
      <c r="B72" s="68"/>
      <c r="C72" s="68"/>
      <c r="D72" s="68"/>
      <c r="E72" s="68"/>
      <c r="F72" s="68"/>
      <c r="G72" s="68"/>
      <c r="H72" s="69"/>
    </row>
    <row r="73" spans="1:11" ht="15" customHeight="1">
      <c r="A73" s="94" t="s">
        <v>1</v>
      </c>
      <c r="B73" s="96" t="s">
        <v>2</v>
      </c>
      <c r="C73" s="98" t="s">
        <v>3</v>
      </c>
      <c r="D73" s="87" t="s">
        <v>120</v>
      </c>
      <c r="E73" s="100"/>
      <c r="F73" s="101"/>
      <c r="G73" s="87" t="s">
        <v>121</v>
      </c>
      <c r="H73" s="89" t="s">
        <v>119</v>
      </c>
      <c r="I73" s="89" t="s">
        <v>123</v>
      </c>
      <c r="J73" s="89" t="s">
        <v>124</v>
      </c>
      <c r="K73" s="89" t="s">
        <v>125</v>
      </c>
    </row>
    <row r="74" spans="1:11" ht="40.5" customHeight="1">
      <c r="A74" s="99"/>
      <c r="B74" s="97"/>
      <c r="C74" s="99"/>
      <c r="D74" s="88"/>
      <c r="E74" s="102"/>
      <c r="F74" s="103"/>
      <c r="G74" s="88"/>
      <c r="H74" s="90"/>
      <c r="I74" s="90"/>
      <c r="J74" s="90"/>
      <c r="K74" s="90"/>
    </row>
    <row r="75" spans="1:11" ht="16.5" customHeight="1">
      <c r="A75" s="38">
        <v>1</v>
      </c>
      <c r="B75" s="38">
        <v>2</v>
      </c>
      <c r="C75" s="38">
        <v>3</v>
      </c>
      <c r="D75" s="38">
        <v>4</v>
      </c>
      <c r="E75" s="38">
        <v>5</v>
      </c>
      <c r="F75" s="38">
        <v>6</v>
      </c>
      <c r="G75" s="38">
        <v>7</v>
      </c>
      <c r="H75" s="74">
        <v>8</v>
      </c>
      <c r="I75" s="74">
        <v>9</v>
      </c>
      <c r="J75" s="74">
        <v>10</v>
      </c>
      <c r="K75" s="74">
        <v>11</v>
      </c>
    </row>
    <row r="76" spans="1:11" ht="28.5">
      <c r="A76" s="56" t="s">
        <v>115</v>
      </c>
      <c r="B76" s="57" t="s">
        <v>114</v>
      </c>
      <c r="C76" s="58" t="s">
        <v>6</v>
      </c>
      <c r="D76" s="59">
        <v>1420.92</v>
      </c>
      <c r="E76" s="60"/>
      <c r="F76" s="60"/>
      <c r="G76" s="61"/>
      <c r="H76" s="82">
        <f>3514.35+341.51</f>
        <v>3855.8599999999997</v>
      </c>
      <c r="I76" s="83"/>
      <c r="J76" s="83"/>
      <c r="K76" s="83"/>
    </row>
    <row r="77" spans="1:11" ht="36" customHeight="1">
      <c r="A77" s="27" t="s">
        <v>116</v>
      </c>
      <c r="B77" s="62" t="s">
        <v>117</v>
      </c>
      <c r="C77" s="29" t="s">
        <v>6</v>
      </c>
      <c r="D77" s="63">
        <f aca="true" t="shared" si="8" ref="D77:K77">D69+D44+D76</f>
        <v>9637.855428121384</v>
      </c>
      <c r="E77" s="63">
        <f t="shared" si="8"/>
        <v>28429.46</v>
      </c>
      <c r="F77" s="64">
        <f t="shared" si="8"/>
        <v>29747.449999999997</v>
      </c>
      <c r="G77" s="64">
        <f t="shared" si="8"/>
        <v>30215.04</v>
      </c>
      <c r="H77" s="64">
        <f t="shared" si="8"/>
        <v>34098.21203389831</v>
      </c>
      <c r="I77" s="64">
        <f t="shared" si="8"/>
        <v>31523.13962762711</v>
      </c>
      <c r="J77" s="64">
        <f t="shared" si="8"/>
        <v>32863.585268636096</v>
      </c>
      <c r="K77" s="64">
        <f t="shared" si="8"/>
        <v>34266.600177336535</v>
      </c>
    </row>
    <row r="78" spans="1:6" ht="15">
      <c r="A78" s="3"/>
      <c r="B78" s="3"/>
      <c r="C78" s="3"/>
      <c r="D78" s="3"/>
      <c r="E78" s="3"/>
      <c r="F78" s="3"/>
    </row>
    <row r="79" spans="1:7" s="9" customFormat="1" ht="15">
      <c r="A79" s="3"/>
      <c r="B79" s="3"/>
      <c r="C79" s="3"/>
      <c r="D79" s="3"/>
      <c r="E79" s="5"/>
      <c r="F79" s="5"/>
      <c r="G79" s="12"/>
    </row>
    <row r="80" spans="1:11" ht="12.75">
      <c r="A80" s="84" t="s">
        <v>122</v>
      </c>
      <c r="B80" s="85"/>
      <c r="C80" s="85"/>
      <c r="D80" s="85"/>
      <c r="E80" s="85"/>
      <c r="F80" s="85"/>
      <c r="G80" s="85"/>
      <c r="H80" s="85"/>
      <c r="I80" s="86"/>
      <c r="J80" s="86"/>
      <c r="K80" s="86"/>
    </row>
    <row r="81" spans="1:6" ht="15">
      <c r="A81" s="6"/>
      <c r="B81" s="6"/>
      <c r="C81" s="6"/>
      <c r="D81" s="6"/>
      <c r="E81" s="7"/>
      <c r="F81" s="7"/>
    </row>
    <row r="82" spans="1:6" ht="15">
      <c r="A82" s="2"/>
      <c r="B82" s="6"/>
      <c r="C82" s="6"/>
      <c r="D82" s="6"/>
      <c r="E82" s="7"/>
      <c r="F82" s="7"/>
    </row>
    <row r="83" spans="1:6" ht="15">
      <c r="A83" s="2"/>
      <c r="B83" s="6"/>
      <c r="C83" s="6"/>
      <c r="D83" s="6"/>
      <c r="E83" s="7"/>
      <c r="F83" s="7"/>
    </row>
    <row r="84" spans="1:6" ht="15">
      <c r="A84" s="6"/>
      <c r="B84" s="6"/>
      <c r="C84" s="6"/>
      <c r="D84" s="6"/>
      <c r="E84" s="7"/>
      <c r="F84" s="7"/>
    </row>
    <row r="85" spans="1:6" ht="15">
      <c r="A85" s="6"/>
      <c r="B85" s="6"/>
      <c r="C85" s="6"/>
      <c r="D85" s="6"/>
      <c r="E85" s="7"/>
      <c r="F85" s="7"/>
    </row>
    <row r="86" spans="1:6" ht="15">
      <c r="A86" s="6"/>
      <c r="B86" s="6"/>
      <c r="C86" s="6"/>
      <c r="D86" s="6"/>
      <c r="E86" s="7"/>
      <c r="F86" s="7"/>
    </row>
    <row r="87" spans="1:6" ht="15">
      <c r="A87" s="6"/>
      <c r="B87" s="6"/>
      <c r="C87" s="6"/>
      <c r="D87" s="6"/>
      <c r="E87" s="7"/>
      <c r="F87" s="7"/>
    </row>
    <row r="88" spans="1:6" ht="15">
      <c r="A88" s="6"/>
      <c r="B88" s="6"/>
      <c r="C88" s="6"/>
      <c r="D88" s="6"/>
      <c r="E88" s="7"/>
      <c r="F88" s="7"/>
    </row>
    <row r="89" spans="1:6" ht="15">
      <c r="A89" s="6"/>
      <c r="B89" s="6"/>
      <c r="C89" s="6"/>
      <c r="D89" s="6"/>
      <c r="E89" s="7"/>
      <c r="F89" s="7"/>
    </row>
    <row r="90" spans="1:6" ht="15">
      <c r="A90" s="6"/>
      <c r="B90" s="6"/>
      <c r="C90" s="6"/>
      <c r="D90" s="6"/>
      <c r="E90" s="7"/>
      <c r="F90" s="7"/>
    </row>
    <row r="91" spans="1:6" ht="15">
      <c r="A91" s="6"/>
      <c r="B91" s="6"/>
      <c r="C91" s="6"/>
      <c r="D91" s="6"/>
      <c r="E91" s="7"/>
      <c r="F91" s="7"/>
    </row>
    <row r="92" spans="1:6" ht="15">
      <c r="A92" s="6"/>
      <c r="B92" s="6"/>
      <c r="C92" s="6"/>
      <c r="D92" s="6"/>
      <c r="E92" s="7"/>
      <c r="F92" s="7"/>
    </row>
    <row r="93" spans="1:6" ht="15">
      <c r="A93" s="6"/>
      <c r="B93" s="6"/>
      <c r="C93" s="6"/>
      <c r="D93" s="6"/>
      <c r="E93" s="7"/>
      <c r="F93" s="7"/>
    </row>
    <row r="94" spans="1:6" ht="15">
      <c r="A94" s="6"/>
      <c r="B94" s="6"/>
      <c r="C94" s="6"/>
      <c r="D94" s="6"/>
      <c r="E94" s="7"/>
      <c r="F94" s="7"/>
    </row>
    <row r="95" spans="1:6" ht="15">
      <c r="A95" s="6"/>
      <c r="B95" s="6"/>
      <c r="C95" s="6"/>
      <c r="D95" s="6"/>
      <c r="E95" s="7"/>
      <c r="F95" s="7"/>
    </row>
    <row r="96" spans="1:6" ht="15">
      <c r="A96" s="6"/>
      <c r="B96" s="6"/>
      <c r="C96" s="6"/>
      <c r="D96" s="6"/>
      <c r="E96" s="7"/>
      <c r="F96" s="7"/>
    </row>
    <row r="97" spans="1:6" ht="15">
      <c r="A97" s="6"/>
      <c r="B97" s="6"/>
      <c r="C97" s="6"/>
      <c r="D97" s="6"/>
      <c r="E97" s="7"/>
      <c r="F97" s="7"/>
    </row>
    <row r="98" spans="1:6" ht="15">
      <c r="A98" s="6"/>
      <c r="B98" s="6"/>
      <c r="C98" s="6"/>
      <c r="D98" s="6"/>
      <c r="E98" s="7"/>
      <c r="F98" s="7"/>
    </row>
    <row r="99" spans="1:6" ht="15">
      <c r="A99" s="6"/>
      <c r="B99" s="6"/>
      <c r="C99" s="6"/>
      <c r="D99" s="6"/>
      <c r="E99" s="7"/>
      <c r="F99" s="7"/>
    </row>
    <row r="100" spans="1:6" ht="15">
      <c r="A100" s="6"/>
      <c r="B100" s="6"/>
      <c r="C100" s="6"/>
      <c r="D100" s="6"/>
      <c r="E100" s="7"/>
      <c r="F100" s="7"/>
    </row>
    <row r="101" spans="1:6" ht="15">
      <c r="A101" s="6"/>
      <c r="B101" s="6"/>
      <c r="C101" s="6"/>
      <c r="D101" s="6"/>
      <c r="E101" s="7"/>
      <c r="F101" s="7"/>
    </row>
    <row r="102" spans="1:6" ht="15">
      <c r="A102" s="6"/>
      <c r="B102" s="6"/>
      <c r="C102" s="6"/>
      <c r="D102" s="6"/>
      <c r="E102" s="7"/>
      <c r="F102" s="7"/>
    </row>
    <row r="103" spans="1:6" ht="15">
      <c r="A103" s="6"/>
      <c r="B103" s="6"/>
      <c r="C103" s="6"/>
      <c r="D103" s="6"/>
      <c r="E103" s="7"/>
      <c r="F103" s="7"/>
    </row>
    <row r="104" spans="1:6" ht="11.25">
      <c r="A104" s="2"/>
      <c r="B104" s="2"/>
      <c r="C104" s="2"/>
      <c r="D104" s="2"/>
      <c r="E104" s="8"/>
      <c r="F104" s="8"/>
    </row>
    <row r="105" spans="1:6" ht="11.25">
      <c r="A105" s="2"/>
      <c r="B105" s="2"/>
      <c r="C105" s="2"/>
      <c r="D105" s="2"/>
      <c r="E105" s="8"/>
      <c r="F105" s="8"/>
    </row>
    <row r="106" spans="1:6" ht="11.25">
      <c r="A106" s="2"/>
      <c r="B106" s="2"/>
      <c r="C106" s="2"/>
      <c r="D106" s="2"/>
      <c r="E106" s="8"/>
      <c r="F106" s="8"/>
    </row>
    <row r="107" spans="1:6" ht="11.25">
      <c r="A107" s="2"/>
      <c r="B107" s="2"/>
      <c r="C107" s="2"/>
      <c r="D107" s="2"/>
      <c r="E107" s="8"/>
      <c r="F107" s="8"/>
    </row>
    <row r="108" spans="1:6" ht="11.25">
      <c r="A108" s="2"/>
      <c r="B108" s="2"/>
      <c r="C108" s="2"/>
      <c r="D108" s="2"/>
      <c r="E108" s="8"/>
      <c r="F108" s="8"/>
    </row>
    <row r="109" spans="1:6" ht="11.25">
      <c r="A109" s="2"/>
      <c r="B109" s="2"/>
      <c r="C109" s="2"/>
      <c r="D109" s="2"/>
      <c r="E109" s="2"/>
      <c r="F109" s="2"/>
    </row>
  </sheetData>
  <sheetProtection formatColumns="0" formatRows="0"/>
  <mergeCells count="35">
    <mergeCell ref="D73:F74"/>
    <mergeCell ref="A73:A74"/>
    <mergeCell ref="C48:C49"/>
    <mergeCell ref="G6:G7"/>
    <mergeCell ref="B48:B49"/>
    <mergeCell ref="C73:C74"/>
    <mergeCell ref="H73:H74"/>
    <mergeCell ref="G48:G49"/>
    <mergeCell ref="D6:F7"/>
    <mergeCell ref="A6:A7"/>
    <mergeCell ref="B6:B7"/>
    <mergeCell ref="C6:C7"/>
    <mergeCell ref="H48:H49"/>
    <mergeCell ref="A70:H70"/>
    <mergeCell ref="D48:F49"/>
    <mergeCell ref="I73:I74"/>
    <mergeCell ref="J73:J74"/>
    <mergeCell ref="K73:K74"/>
    <mergeCell ref="I48:I49"/>
    <mergeCell ref="J48:J49"/>
    <mergeCell ref="A45:H45"/>
    <mergeCell ref="G73:G74"/>
    <mergeCell ref="K48:K49"/>
    <mergeCell ref="A48:A49"/>
    <mergeCell ref="B73:B74"/>
    <mergeCell ref="A80:K80"/>
    <mergeCell ref="A1:K1"/>
    <mergeCell ref="A2:K2"/>
    <mergeCell ref="A4:K4"/>
    <mergeCell ref="A46:K46"/>
    <mergeCell ref="A71:K71"/>
    <mergeCell ref="I6:I7"/>
    <mergeCell ref="J6:J7"/>
    <mergeCell ref="K6:K7"/>
    <mergeCell ref="H6:H7"/>
  </mergeCells>
  <dataValidations count="2">
    <dataValidation type="decimal" allowBlank="1" showInputMessage="1" showErrorMessage="1" error="Ввведеное значение неверно" sqref="D14">
      <formula1>-1000000000000000</formula1>
      <formula2>1000000000000000</formula2>
    </dataValidation>
    <dataValidation type="decimal" allowBlank="1" showInputMessage="1" showErrorMessage="1" errorTitle="Внимание" error="Допускается ввод только действительных чисел!" sqref="D51:F54 D34:F34 E56:F59 D56:D61 D13 D16 D39:F39 D18:D33 E61:F61 D35:D38 D40:D43 D63:F68 I64">
      <formula1>-999999999999999000000000</formula1>
      <formula2>9.99999999999999E+23</formula2>
    </dataValidation>
  </dataValidations>
  <printOptions/>
  <pageMargins left="0.7874015748031497" right="0.31496062992125984" top="0.7874015748031497" bottom="0.2362204724409449" header="0.2362204724409449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Информэнергосвязь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Татьяна Емельянова</cp:lastModifiedBy>
  <cp:lastPrinted>2015-04-21T06:26:09Z</cp:lastPrinted>
  <dcterms:created xsi:type="dcterms:W3CDTF">2012-03-21T05:29:29Z</dcterms:created>
  <dcterms:modified xsi:type="dcterms:W3CDTF">2015-04-21T09:11:19Z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