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4235" windowHeight="742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K21" i="1" l="1"/>
  <c r="H21" i="1"/>
  <c r="E21" i="1"/>
  <c r="K20" i="1"/>
  <c r="H20" i="1"/>
  <c r="K19" i="1"/>
  <c r="H19" i="1"/>
  <c r="K18" i="1"/>
  <c r="H18" i="1"/>
  <c r="K17" i="1"/>
  <c r="H17" i="1"/>
  <c r="K16" i="1"/>
  <c r="H16" i="1"/>
  <c r="K15" i="1"/>
  <c r="H15" i="1"/>
  <c r="E15" i="1"/>
  <c r="K14" i="1"/>
  <c r="H14" i="1"/>
  <c r="E14" i="1"/>
  <c r="C14" i="1"/>
  <c r="K13" i="1"/>
  <c r="H13" i="1"/>
  <c r="K12" i="1"/>
  <c r="H12" i="1"/>
  <c r="E12" i="1"/>
  <c r="C12" i="1"/>
  <c r="K11" i="1"/>
  <c r="H11" i="1"/>
  <c r="E11" i="1"/>
  <c r="C11" i="1"/>
  <c r="K10" i="1"/>
  <c r="K24" i="1" s="1"/>
  <c r="I10" i="1"/>
  <c r="H10" i="1"/>
  <c r="H24" i="1" s="1"/>
  <c r="E10" i="1"/>
  <c r="E24" i="1" s="1"/>
  <c r="C10" i="1"/>
</calcChain>
</file>

<file path=xl/sharedStrings.xml><?xml version="1.0" encoding="utf-8"?>
<sst xmlns="http://schemas.openxmlformats.org/spreadsheetml/2006/main" count="79" uniqueCount="43">
  <si>
    <t>Приложение 1</t>
  </si>
  <si>
    <t>к Методическим указаниям</t>
  </si>
  <si>
    <t>N п/п</t>
  </si>
  <si>
    <t>Показатели</t>
  </si>
  <si>
    <t>Плановые показатели на следующий период регулирования</t>
  </si>
  <si>
    <t>ставка платы (руб./кВт, руб./км)</t>
  </si>
  <si>
    <t>мощность, длина линий (кВт, км)</t>
  </si>
  <si>
    <t>Сумма (в соответствии с актами приемки выполненных работ) (тыс. руб.)</t>
  </si>
  <si>
    <t>стандарт, тариф, ставка (руб./кВт, руб./км)</t>
  </si>
  <si>
    <t>сумма (тыс. руб.)</t>
  </si>
  <si>
    <t>1.1.</t>
  </si>
  <si>
    <t>подготовка и выдача сетевой организацией технических условий (ТУ) Заявителю, на уровне напряжения i и (или) диапазоне мощности j</t>
  </si>
  <si>
    <t>1.2.</t>
  </si>
  <si>
    <t>проверка сетевой организацией выполнения Заявителем ТУ, на уровне напряжения i и (или) диапазоне мощности j</t>
  </si>
  <si>
    <t>1.3.</t>
  </si>
  <si>
    <t>участие в осмотре должностным лицом органа федерального, государственного энергетического надзора при участии сетевой организации и собственника присоединяемых Устройств Заявителя, на уровне напряжения i и (или) диапазоне мощности j</t>
  </si>
  <si>
    <t>1.4.</t>
  </si>
  <si>
    <t>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положение "включено"), на уровне напряжения i и (или) диапазоне мощности j</t>
  </si>
  <si>
    <t>x</t>
  </si>
  <si>
    <t>2.1.</t>
  </si>
  <si>
    <t>строительство воздушных линий, на уровне напряжения i и (или) диапазоне мощности j</t>
  </si>
  <si>
    <t>2.2.</t>
  </si>
  <si>
    <t>строительство кабельных линий, на уровне напряжения i и (или) диапазоне мощности j</t>
  </si>
  <si>
    <t>2.3.</t>
  </si>
  <si>
    <t>строительством пунктов секционирования, на уровне напряжения i и (или) диапазоне мощности j</t>
  </si>
  <si>
    <t>2.4.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</si>
  <si>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кВ, на уровне напряжения i и (или) диапазоне мощности j</t>
  </si>
  <si>
    <t>2.5.</t>
  </si>
  <si>
    <t>строительство центров питания, подстанций уровнем напряжения 35 кВ и выше (ПС), на уровне напряжения i и (или) диапазоне мощности j</t>
  </si>
  <si>
    <t>Расчет размера расходов, связанных с осуществлением технологического присоединения энергопринимающих устройств максимальной мощностью, не превышающей 15 кВт включительно, не включаемых в состав платы за технологическое присоединение (без НДС)</t>
  </si>
  <si>
    <r>
      <t>Расходы на выполнение организационно-технических мероприятий, связанные с осуществлением технологического присоединения [</t>
    </r>
    <r>
      <rPr>
        <sz val="9"/>
        <color rgb="FF666699"/>
        <rFont val="Arial"/>
        <family val="2"/>
        <charset val="204"/>
      </rPr>
      <t>п. 1.1</t>
    </r>
    <r>
      <rPr>
        <sz val="9"/>
        <color rgb="FF000000"/>
        <rFont val="Arial"/>
        <family val="2"/>
        <charset val="204"/>
      </rPr>
      <t> + </t>
    </r>
    <r>
      <rPr>
        <sz val="9"/>
        <color rgb="FF666699"/>
        <rFont val="Arial"/>
        <family val="2"/>
        <charset val="204"/>
      </rPr>
      <t>п. 1.2</t>
    </r>
    <r>
      <rPr>
        <sz val="9"/>
        <color rgb="FF000000"/>
        <rFont val="Arial"/>
        <family val="2"/>
        <charset val="204"/>
      </rPr>
      <t> + </t>
    </r>
    <r>
      <rPr>
        <sz val="9"/>
        <color rgb="FF666699"/>
        <rFont val="Arial"/>
        <family val="2"/>
        <charset val="204"/>
      </rPr>
      <t>п. 1.3</t>
    </r>
    <r>
      <rPr>
        <sz val="9"/>
        <color rgb="FF000000"/>
        <rFont val="Arial"/>
        <family val="2"/>
        <charset val="204"/>
      </rPr>
      <t> +</t>
    </r>
    <r>
      <rPr>
        <sz val="9"/>
        <color rgb="FF666699"/>
        <rFont val="Arial"/>
        <family val="2"/>
        <charset val="204"/>
      </rPr>
      <t>п. 1.4</t>
    </r>
    <r>
      <rPr>
        <sz val="9"/>
        <color rgb="FF000000"/>
        <rFont val="Arial"/>
        <family val="2"/>
        <charset val="204"/>
      </rPr>
      <t>]:</t>
    </r>
  </si>
  <si>
    <r>
      <t>Расходы по мероприятиям "последней мили", связанные с осуществлением технологического присоединения [</t>
    </r>
    <r>
      <rPr>
        <sz val="9"/>
        <color rgb="FF666699"/>
        <rFont val="Arial"/>
        <family val="2"/>
        <charset val="204"/>
      </rPr>
      <t>п. 2.1</t>
    </r>
    <r>
      <rPr>
        <sz val="9"/>
        <color rgb="FF000000"/>
        <rFont val="Arial"/>
        <family val="2"/>
        <charset val="204"/>
      </rPr>
      <t> + </t>
    </r>
    <r>
      <rPr>
        <sz val="9"/>
        <color rgb="FF666699"/>
        <rFont val="Arial"/>
        <family val="2"/>
        <charset val="204"/>
      </rPr>
      <t>п. 2.2</t>
    </r>
    <r>
      <rPr>
        <sz val="9"/>
        <color rgb="FF000000"/>
        <rFont val="Arial"/>
        <family val="2"/>
        <charset val="204"/>
      </rPr>
      <t> + </t>
    </r>
    <r>
      <rPr>
        <sz val="9"/>
        <color rgb="FF666699"/>
        <rFont val="Arial"/>
        <family val="2"/>
        <charset val="204"/>
      </rPr>
      <t>п. 2.3</t>
    </r>
    <r>
      <rPr>
        <sz val="9"/>
        <color rgb="FF000000"/>
        <rFont val="Arial"/>
        <family val="2"/>
        <charset val="204"/>
      </rPr>
      <t> +</t>
    </r>
    <r>
      <rPr>
        <sz val="9"/>
        <color rgb="FF666699"/>
        <rFont val="Arial"/>
        <family val="2"/>
        <charset val="204"/>
      </rPr>
      <t>п. 2.4</t>
    </r>
    <r>
      <rPr>
        <sz val="9"/>
        <color rgb="FF000000"/>
        <rFont val="Arial"/>
        <family val="2"/>
        <charset val="204"/>
      </rPr>
      <t> + </t>
    </r>
    <r>
      <rPr>
        <sz val="9"/>
        <color rgb="FF666699"/>
        <rFont val="Arial"/>
        <family val="2"/>
        <charset val="204"/>
      </rPr>
      <t>2.5</t>
    </r>
    <r>
      <rPr>
        <sz val="9"/>
        <color rgb="FF000000"/>
        <rFont val="Arial"/>
        <family val="2"/>
        <charset val="204"/>
      </rPr>
      <t>]:</t>
    </r>
  </si>
  <si>
    <t>3.1.</t>
  </si>
  <si>
    <t>Размер платы за технологическое присоединение (руб. без НДС)</t>
  </si>
  <si>
    <t>3.2.</t>
  </si>
  <si>
    <t>Плановое количество договоров на осуществление технологическое присоединение к электрическим сетям (плановое количество членов объединений (организаций), указанных в п. 18 Методических указаний по определению размера платы за технологическое присоединение к электрическим сетям, утвержденных приказом ФСТ России от 11 сентября 2012 года, N 209-э/1) (шт.)</t>
  </si>
  <si>
    <r>
      <t>Размер расходов, связанных с осуществлением технологического присоединения к электрическим сетям, не включаемых в состав платы за технологическое присоединение (</t>
    </r>
    <r>
      <rPr>
        <sz val="12"/>
        <color rgb="FF666699"/>
        <rFont val="Arial"/>
        <family val="2"/>
        <charset val="204"/>
      </rPr>
      <t>п. 1</t>
    </r>
    <r>
      <rPr>
        <sz val="12"/>
        <color rgb="FF000000"/>
        <rFont val="Arial"/>
        <family val="2"/>
        <charset val="204"/>
      </rPr>
      <t> + </t>
    </r>
    <r>
      <rPr>
        <sz val="12"/>
        <color rgb="FF666699"/>
        <rFont val="Arial"/>
        <family val="2"/>
        <charset val="204"/>
      </rPr>
      <t>п. 2</t>
    </r>
    <r>
      <rPr>
        <sz val="12"/>
        <color rgb="FF000000"/>
        <rFont val="Arial"/>
        <family val="2"/>
        <charset val="204"/>
      </rPr>
      <t> - </t>
    </r>
    <r>
      <rPr>
        <sz val="12"/>
        <color rgb="FF666699"/>
        <rFont val="Arial"/>
        <family val="2"/>
        <charset val="204"/>
      </rPr>
      <t>п. 3</t>
    </r>
    <r>
      <rPr>
        <sz val="12"/>
        <color rgb="FF000000"/>
        <rFont val="Arial"/>
        <family val="2"/>
        <charset val="204"/>
      </rPr>
      <t>)</t>
    </r>
  </si>
  <si>
    <t>3.</t>
  </si>
  <si>
    <r>
      <t>Суммарный размер платы за технологическое присоединение [</t>
    </r>
    <r>
      <rPr>
        <sz val="9"/>
        <color rgb="FF666699"/>
        <rFont val="Arial"/>
        <family val="2"/>
        <charset val="204"/>
      </rPr>
      <t>п. 3.1</t>
    </r>
    <r>
      <rPr>
        <sz val="9"/>
        <color rgb="FF000000"/>
        <rFont val="Arial"/>
        <family val="2"/>
        <charset val="204"/>
      </rPr>
      <t> * </t>
    </r>
    <r>
      <rPr>
        <sz val="9"/>
        <color rgb="FF666699"/>
        <rFont val="Arial"/>
        <family val="2"/>
        <charset val="204"/>
      </rPr>
      <t>п. 3.2</t>
    </r>
    <r>
      <rPr>
        <sz val="9"/>
        <color rgb="FF000000"/>
        <rFont val="Arial"/>
        <family val="2"/>
        <charset val="204"/>
      </rPr>
      <t> / 1000]:</t>
    </r>
  </si>
  <si>
    <t>х</t>
  </si>
  <si>
    <t xml:space="preserve"> - </t>
  </si>
  <si>
    <t>Фактические данные за предыдущий период регулирования 2013</t>
  </si>
  <si>
    <t>Расчетные (фактические) данные за предыдущий период регулирования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</si>
</sst>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2"/>
      <color rgb="FF666699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66669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sultant.ru/document/cons_doc_LAW_167684/?dst=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zoomScale="90" zoomScaleNormal="90" workbookViewId="0">
      <selection activeCell="A29" sqref="A29"/>
    </sheetView>
  </sheetViews>
  <sheetFormatPr defaultRowHeight="15" x14ac:dyDescent="0.25"/>
  <cols>
    <col min="1" max="1" width="5.85546875" customWidth="1"/>
    <col min="2" max="2" width="41.5703125" customWidth="1"/>
    <col min="3" max="3" width="8.28515625" bestFit="1" customWidth="1"/>
    <col min="6" max="6" width="8.7109375" bestFit="1" customWidth="1"/>
    <col min="8" max="8" width="10.140625" customWidth="1"/>
    <col min="9" max="9" width="8.7109375" bestFit="1" customWidth="1"/>
    <col min="11" max="11" width="10.42578125" customWidth="1"/>
  </cols>
  <sheetData>
    <row r="1" spans="1:11" ht="1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" customHeight="1" x14ac:dyDescent="0.25">
      <c r="A4" s="23" t="s">
        <v>29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24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3.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44.25" customHeight="1" x14ac:dyDescent="0.25">
      <c r="A7" s="24" t="s">
        <v>2</v>
      </c>
      <c r="B7" s="24" t="s">
        <v>3</v>
      </c>
      <c r="C7" s="24" t="s">
        <v>41</v>
      </c>
      <c r="D7" s="24"/>
      <c r="E7" s="24"/>
      <c r="F7" s="24" t="s">
        <v>42</v>
      </c>
      <c r="G7" s="24"/>
      <c r="H7" s="24"/>
      <c r="I7" s="24" t="s">
        <v>4</v>
      </c>
      <c r="J7" s="24"/>
      <c r="K7" s="24"/>
    </row>
    <row r="8" spans="1:11" ht="115.5" customHeight="1" x14ac:dyDescent="0.25">
      <c r="A8" s="24"/>
      <c r="B8" s="24"/>
      <c r="C8" s="20" t="s">
        <v>5</v>
      </c>
      <c r="D8" s="20" t="s">
        <v>6</v>
      </c>
      <c r="E8" s="20" t="s">
        <v>7</v>
      </c>
      <c r="F8" s="20" t="s">
        <v>8</v>
      </c>
      <c r="G8" s="20" t="s">
        <v>6</v>
      </c>
      <c r="H8" s="20" t="s">
        <v>9</v>
      </c>
      <c r="I8" s="20" t="s">
        <v>8</v>
      </c>
      <c r="J8" s="20" t="s">
        <v>6</v>
      </c>
      <c r="K8" s="20" t="s">
        <v>9</v>
      </c>
    </row>
    <row r="9" spans="1:11" x14ac:dyDescent="0.25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</row>
    <row r="10" spans="1:11" ht="48" x14ac:dyDescent="0.25">
      <c r="A10" s="20">
        <v>1</v>
      </c>
      <c r="B10" s="1" t="s">
        <v>30</v>
      </c>
      <c r="C10" s="20">
        <f>C11+C12+C13+C14</f>
        <v>65.357195571955714</v>
      </c>
      <c r="D10" s="20">
        <v>135.5</v>
      </c>
      <c r="E10" s="20">
        <f>466.1*19/1000</f>
        <v>8.8559000000000001</v>
      </c>
      <c r="F10" s="20">
        <v>241.1</v>
      </c>
      <c r="G10" s="20">
        <v>135.5</v>
      </c>
      <c r="H10" s="20">
        <f>H11+H12+H13+H14</f>
        <v>32.669049999999999</v>
      </c>
      <c r="I10" s="20">
        <f t="shared" ref="I10" si="0">I11+I12+I13+I14</f>
        <v>352.97</v>
      </c>
      <c r="J10" s="20">
        <v>223.6</v>
      </c>
      <c r="K10" s="12">
        <f>K11+K12+K13+K14</f>
        <v>78.924092000000002</v>
      </c>
    </row>
    <row r="11" spans="1:11" ht="36" x14ac:dyDescent="0.25">
      <c r="A11" s="20" t="s">
        <v>10</v>
      </c>
      <c r="B11" s="1" t="s">
        <v>11</v>
      </c>
      <c r="C11" s="2">
        <f>E11/D11*1000</f>
        <v>7.5873800738007375</v>
      </c>
      <c r="D11" s="9">
        <v>135.5</v>
      </c>
      <c r="E11" s="9">
        <f>19*54.11/1000</f>
        <v>1.0280899999999999</v>
      </c>
      <c r="F11" s="9">
        <v>28</v>
      </c>
      <c r="G11" s="9">
        <v>135.5</v>
      </c>
      <c r="H11" s="13">
        <f>F11*G11/1000</f>
        <v>3.794</v>
      </c>
      <c r="I11" s="9">
        <v>39.6</v>
      </c>
      <c r="J11" s="9">
        <v>223.6</v>
      </c>
      <c r="K11" s="15">
        <f>I11*J11/1000</f>
        <v>8.8545599999999993</v>
      </c>
    </row>
    <row r="12" spans="1:11" ht="36" x14ac:dyDescent="0.25">
      <c r="A12" s="20" t="s">
        <v>12</v>
      </c>
      <c r="B12" s="1" t="s">
        <v>13</v>
      </c>
      <c r="C12" s="2">
        <f>E12/D12*1000</f>
        <v>16.191365313653137</v>
      </c>
      <c r="D12" s="9">
        <v>135.5</v>
      </c>
      <c r="E12" s="9">
        <f>115.47*19/1000</f>
        <v>2.1939299999999999</v>
      </c>
      <c r="F12" s="9">
        <v>59.7</v>
      </c>
      <c r="G12" s="9">
        <v>135.5</v>
      </c>
      <c r="H12" s="13">
        <f>F12*G12/1000</f>
        <v>8.0893499999999996</v>
      </c>
      <c r="I12" s="9">
        <v>89.21</v>
      </c>
      <c r="J12" s="9">
        <v>223.6</v>
      </c>
      <c r="K12" s="16">
        <f>I12*J12/1000</f>
        <v>19.947355999999999</v>
      </c>
    </row>
    <row r="13" spans="1:11" ht="72" x14ac:dyDescent="0.25">
      <c r="A13" s="20" t="s">
        <v>14</v>
      </c>
      <c r="B13" s="1" t="s">
        <v>15</v>
      </c>
      <c r="C13" s="2">
        <v>0</v>
      </c>
      <c r="D13" s="9">
        <v>135.5</v>
      </c>
      <c r="E13" s="9">
        <v>0</v>
      </c>
      <c r="F13" s="9">
        <v>0</v>
      </c>
      <c r="G13" s="9">
        <v>135.5</v>
      </c>
      <c r="H13" s="13">
        <f t="shared" ref="H13" si="1">F13*G13/1000</f>
        <v>0</v>
      </c>
      <c r="I13" s="9">
        <v>0</v>
      </c>
      <c r="J13" s="9">
        <v>223.6</v>
      </c>
      <c r="K13" s="13">
        <f t="shared" ref="K13:K14" si="2">I13*J13/1000</f>
        <v>0</v>
      </c>
    </row>
    <row r="14" spans="1:11" ht="84" x14ac:dyDescent="0.25">
      <c r="A14" s="20" t="s">
        <v>16</v>
      </c>
      <c r="B14" s="1" t="s">
        <v>17</v>
      </c>
      <c r="C14" s="2">
        <f t="shared" ref="C14" si="3">E14/D14*1000</f>
        <v>41.57845018450184</v>
      </c>
      <c r="D14" s="9">
        <v>135.5</v>
      </c>
      <c r="E14" s="9">
        <f>296.52*19/1000</f>
        <v>5.6338799999999996</v>
      </c>
      <c r="F14" s="9">
        <v>153.4</v>
      </c>
      <c r="G14" s="9">
        <v>135.5</v>
      </c>
      <c r="H14" s="13">
        <f>F14*G14/1000</f>
        <v>20.785700000000002</v>
      </c>
      <c r="I14" s="9">
        <v>224.16</v>
      </c>
      <c r="J14" s="9">
        <v>223.6</v>
      </c>
      <c r="K14" s="14">
        <f t="shared" si="2"/>
        <v>50.122175999999996</v>
      </c>
    </row>
    <row r="15" spans="1:11" ht="48" x14ac:dyDescent="0.25">
      <c r="A15" s="20">
        <v>2</v>
      </c>
      <c r="B15" s="1" t="s">
        <v>31</v>
      </c>
      <c r="C15" s="20" t="s">
        <v>18</v>
      </c>
      <c r="D15" s="9" t="s">
        <v>18</v>
      </c>
      <c r="E15" s="9">
        <f>E16+E17+E18+E19+E20</f>
        <v>0</v>
      </c>
      <c r="F15" s="9" t="s">
        <v>18</v>
      </c>
      <c r="G15" s="9" t="s">
        <v>18</v>
      </c>
      <c r="H15" s="9">
        <f>H16+H17+H18+H19+H20</f>
        <v>0</v>
      </c>
      <c r="I15" s="9" t="s">
        <v>18</v>
      </c>
      <c r="J15" s="9" t="s">
        <v>18</v>
      </c>
      <c r="K15" s="9">
        <f>K16+K17+K18+K19+K20</f>
        <v>0</v>
      </c>
    </row>
    <row r="16" spans="1:11" ht="24" x14ac:dyDescent="0.25">
      <c r="A16" s="20" t="s">
        <v>19</v>
      </c>
      <c r="B16" s="1" t="s">
        <v>20</v>
      </c>
      <c r="C16" s="13" t="s">
        <v>40</v>
      </c>
      <c r="D16" s="9">
        <v>0</v>
      </c>
      <c r="E16" s="9">
        <v>0</v>
      </c>
      <c r="F16" s="9">
        <v>0</v>
      </c>
      <c r="G16" s="9">
        <v>0</v>
      </c>
      <c r="H16" s="13">
        <f>F16*G16/1000</f>
        <v>0</v>
      </c>
      <c r="I16" s="9">
        <v>0</v>
      </c>
      <c r="J16" s="9">
        <v>0</v>
      </c>
      <c r="K16" s="13">
        <f>I16*J16/1000</f>
        <v>0</v>
      </c>
    </row>
    <row r="17" spans="1:11" ht="24" x14ac:dyDescent="0.25">
      <c r="A17" s="20" t="s">
        <v>21</v>
      </c>
      <c r="B17" s="1" t="s">
        <v>22</v>
      </c>
      <c r="C17" s="13" t="s">
        <v>40</v>
      </c>
      <c r="D17" s="9">
        <v>0</v>
      </c>
      <c r="E17" s="9">
        <v>0</v>
      </c>
      <c r="F17" s="9">
        <v>0</v>
      </c>
      <c r="G17" s="9">
        <v>0</v>
      </c>
      <c r="H17" s="13">
        <f t="shared" ref="H17:H20" si="4">F17*G17/1000</f>
        <v>0</v>
      </c>
      <c r="I17" s="9">
        <v>0</v>
      </c>
      <c r="J17" s="9">
        <v>0</v>
      </c>
      <c r="K17" s="13">
        <f t="shared" ref="K17:K20" si="5">I17*J17/1000</f>
        <v>0</v>
      </c>
    </row>
    <row r="18" spans="1:11" ht="36" x14ac:dyDescent="0.25">
      <c r="A18" s="20" t="s">
        <v>23</v>
      </c>
      <c r="B18" s="1" t="s">
        <v>24</v>
      </c>
      <c r="C18" s="13" t="s">
        <v>40</v>
      </c>
      <c r="D18" s="9">
        <v>0</v>
      </c>
      <c r="E18" s="9">
        <v>0</v>
      </c>
      <c r="F18" s="9">
        <v>0</v>
      </c>
      <c r="G18" s="9">
        <v>0</v>
      </c>
      <c r="H18" s="13">
        <f t="shared" si="4"/>
        <v>0</v>
      </c>
      <c r="I18" s="9">
        <v>0</v>
      </c>
      <c r="J18" s="9">
        <v>0</v>
      </c>
      <c r="K18" s="13">
        <f t="shared" si="5"/>
        <v>0</v>
      </c>
    </row>
    <row r="19" spans="1:11" ht="60" x14ac:dyDescent="0.25">
      <c r="A19" s="20" t="s">
        <v>25</v>
      </c>
      <c r="B19" s="1" t="s">
        <v>26</v>
      </c>
      <c r="C19" s="13" t="s">
        <v>40</v>
      </c>
      <c r="D19" s="9">
        <v>0</v>
      </c>
      <c r="E19" s="9">
        <v>0</v>
      </c>
      <c r="F19" s="9">
        <v>0</v>
      </c>
      <c r="G19" s="9">
        <v>0</v>
      </c>
      <c r="H19" s="13">
        <f t="shared" si="4"/>
        <v>0</v>
      </c>
      <c r="I19" s="9">
        <v>0</v>
      </c>
      <c r="J19" s="9">
        <v>0</v>
      </c>
      <c r="K19" s="13">
        <f t="shared" si="5"/>
        <v>0</v>
      </c>
    </row>
    <row r="20" spans="1:11" ht="48" x14ac:dyDescent="0.25">
      <c r="A20" s="20" t="s">
        <v>27</v>
      </c>
      <c r="B20" s="1" t="s">
        <v>28</v>
      </c>
      <c r="C20" s="13" t="s">
        <v>40</v>
      </c>
      <c r="D20" s="9">
        <v>0</v>
      </c>
      <c r="E20" s="9">
        <v>0</v>
      </c>
      <c r="F20" s="9">
        <v>0</v>
      </c>
      <c r="G20" s="9">
        <v>0</v>
      </c>
      <c r="H20" s="17">
        <f t="shared" si="4"/>
        <v>0</v>
      </c>
      <c r="I20" s="9">
        <v>0</v>
      </c>
      <c r="J20" s="9">
        <v>0</v>
      </c>
      <c r="K20" s="13">
        <f t="shared" si="5"/>
        <v>0</v>
      </c>
    </row>
    <row r="21" spans="1:11" ht="24" x14ac:dyDescent="0.25">
      <c r="A21" s="4" t="s">
        <v>37</v>
      </c>
      <c r="B21" s="1" t="s">
        <v>38</v>
      </c>
      <c r="C21" s="6" t="s">
        <v>39</v>
      </c>
      <c r="D21" s="6" t="s">
        <v>39</v>
      </c>
      <c r="E21" s="7">
        <f>E22*E23/1000</f>
        <v>11.6525</v>
      </c>
      <c r="F21" s="6" t="s">
        <v>39</v>
      </c>
      <c r="G21" s="6" t="s">
        <v>39</v>
      </c>
      <c r="H21" s="7">
        <f>H22*H23/1000</f>
        <v>11.6525</v>
      </c>
      <c r="I21" s="5" t="s">
        <v>39</v>
      </c>
      <c r="J21" s="5" t="s">
        <v>39</v>
      </c>
      <c r="K21" s="7">
        <f>K22*K23/1000</f>
        <v>13.983000000000001</v>
      </c>
    </row>
    <row r="22" spans="1:11" ht="24" x14ac:dyDescent="0.25">
      <c r="A22" s="4" t="s">
        <v>32</v>
      </c>
      <c r="B22" s="1" t="s">
        <v>33</v>
      </c>
      <c r="C22" s="5" t="s">
        <v>39</v>
      </c>
      <c r="D22" s="5" t="s">
        <v>39</v>
      </c>
      <c r="E22" s="10">
        <v>466.1</v>
      </c>
      <c r="F22" s="5" t="s">
        <v>39</v>
      </c>
      <c r="G22" s="5" t="s">
        <v>39</v>
      </c>
      <c r="H22" s="10">
        <v>466.1</v>
      </c>
      <c r="I22" s="5" t="s">
        <v>39</v>
      </c>
      <c r="J22" s="5" t="s">
        <v>39</v>
      </c>
      <c r="K22" s="11">
        <v>466.1</v>
      </c>
    </row>
    <row r="23" spans="1:11" ht="108" x14ac:dyDescent="0.25">
      <c r="A23" s="4" t="s">
        <v>34</v>
      </c>
      <c r="B23" s="1" t="s">
        <v>35</v>
      </c>
      <c r="C23" s="5" t="s">
        <v>39</v>
      </c>
      <c r="D23" s="5" t="s">
        <v>39</v>
      </c>
      <c r="E23" s="11">
        <v>25</v>
      </c>
      <c r="F23" s="5" t="s">
        <v>39</v>
      </c>
      <c r="G23" s="5" t="s">
        <v>39</v>
      </c>
      <c r="H23" s="11">
        <v>25</v>
      </c>
      <c r="I23" s="5" t="s">
        <v>39</v>
      </c>
      <c r="J23" s="5" t="s">
        <v>39</v>
      </c>
      <c r="K23" s="11">
        <v>30</v>
      </c>
    </row>
    <row r="24" spans="1:11" ht="66" x14ac:dyDescent="0.25">
      <c r="A24" s="4">
        <v>4</v>
      </c>
      <c r="B24" s="1" t="s">
        <v>36</v>
      </c>
      <c r="C24" s="5" t="s">
        <v>40</v>
      </c>
      <c r="D24" s="5" t="s">
        <v>39</v>
      </c>
      <c r="E24" s="5">
        <f>E10+E15-E21</f>
        <v>-2.7965999999999998</v>
      </c>
      <c r="F24" s="5" t="s">
        <v>40</v>
      </c>
      <c r="G24" s="5" t="s">
        <v>39</v>
      </c>
      <c r="H24" s="5">
        <f t="shared" ref="H24" si="6">H10+H15-H21</f>
        <v>21.016549999999999</v>
      </c>
      <c r="I24" s="5" t="s">
        <v>40</v>
      </c>
      <c r="J24" s="5" t="s">
        <v>39</v>
      </c>
      <c r="K24" s="8">
        <f>K10+K15-K21</f>
        <v>64.941091999999998</v>
      </c>
    </row>
    <row r="28" spans="1:1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</sheetData>
  <mergeCells count="9">
    <mergeCell ref="A28:K28"/>
    <mergeCell ref="A2:K2"/>
    <mergeCell ref="A1:K1"/>
    <mergeCell ref="A4:K4"/>
    <mergeCell ref="A7:A8"/>
    <mergeCell ref="B7:B8"/>
    <mergeCell ref="C7:E7"/>
    <mergeCell ref="F7:H7"/>
    <mergeCell ref="I7:K7"/>
  </mergeCells>
  <hyperlinks>
    <hyperlink ref="B23" r:id="rId1" display="http://www.consultant.ru/document/cons_doc_LAW_167684/?dst=26"/>
  </hyperlinks>
  <pageMargins left="0.70866141732283472" right="0.31496062992125984" top="0.74803149606299213" bottom="0.35433070866141736" header="0.31496062992125984" footer="0.31496062992125984"/>
  <pageSetup paperSize="9" scale="7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Емельянова</dc:creator>
  <cp:lastModifiedBy>Татьяна Емельянова</cp:lastModifiedBy>
  <cp:lastPrinted>2014-10-23T12:01:43Z</cp:lastPrinted>
  <dcterms:created xsi:type="dcterms:W3CDTF">2014-10-23T04:05:49Z</dcterms:created>
  <dcterms:modified xsi:type="dcterms:W3CDTF">2015-04-06T10:21:11Z</dcterms:modified>
</cp:coreProperties>
</file>